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ACHMAD WIRDAN WALIYYUDIN\SKRIPSI WIRDAN 2023\"/>
    </mc:Choice>
  </mc:AlternateContent>
  <xr:revisionPtr revIDLastSave="0" documentId="13_ncr:1_{680B32DB-F628-4434-B566-7B8DBBC330E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TINGGI TANAMAN" sheetId="53" r:id="rId1"/>
    <sheet name="JUMLAH DAUN" sheetId="56" r:id="rId2"/>
    <sheet name="JUMLAH CABANG" sheetId="57" r:id="rId3"/>
    <sheet name="DIAMETER BATANG" sheetId="58" r:id="rId4"/>
    <sheet name="CAMPURAN" sheetId="59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23" i="56" l="1"/>
  <c r="R22" i="56"/>
  <c r="R21" i="56"/>
  <c r="R20" i="56"/>
  <c r="AN8" i="56"/>
  <c r="E135" i="56"/>
  <c r="E134" i="56"/>
  <c r="E133" i="56"/>
  <c r="E132" i="56"/>
  <c r="E131" i="56"/>
  <c r="B136" i="56"/>
  <c r="C136" i="56"/>
  <c r="D136" i="56"/>
  <c r="F135" i="56"/>
  <c r="F134" i="56"/>
  <c r="F133" i="56"/>
  <c r="F132" i="56"/>
  <c r="F131" i="56"/>
  <c r="F34" i="56"/>
  <c r="F33" i="56"/>
  <c r="F32" i="56"/>
  <c r="F31" i="56"/>
  <c r="F6" i="58"/>
  <c r="F32" i="53"/>
  <c r="F33" i="53"/>
  <c r="F34" i="53"/>
  <c r="F35" i="53"/>
  <c r="E136" i="56" l="1"/>
  <c r="I130" i="56" s="1"/>
  <c r="I131" i="56" s="1"/>
  <c r="H44" i="59"/>
  <c r="H43" i="59"/>
  <c r="D37" i="59"/>
  <c r="C37" i="59"/>
  <c r="B37" i="59"/>
  <c r="F36" i="59"/>
  <c r="E36" i="59"/>
  <c r="F35" i="59"/>
  <c r="E35" i="59"/>
  <c r="F34" i="59"/>
  <c r="E34" i="59"/>
  <c r="F33" i="59"/>
  <c r="E33" i="59"/>
  <c r="F32" i="59"/>
  <c r="E32" i="59"/>
  <c r="H18" i="59"/>
  <c r="H17" i="59"/>
  <c r="D11" i="59"/>
  <c r="C11" i="59"/>
  <c r="B11" i="59"/>
  <c r="F10" i="59"/>
  <c r="E10" i="59"/>
  <c r="F9" i="59"/>
  <c r="E9" i="59"/>
  <c r="F8" i="59"/>
  <c r="E8" i="59"/>
  <c r="F7" i="59"/>
  <c r="E7" i="59"/>
  <c r="F6" i="59"/>
  <c r="E6" i="59"/>
  <c r="H143" i="58"/>
  <c r="H142" i="58"/>
  <c r="H144" i="58" s="1"/>
  <c r="D136" i="58"/>
  <c r="C136" i="58"/>
  <c r="B136" i="58"/>
  <c r="F135" i="58"/>
  <c r="AS9" i="58" s="1"/>
  <c r="E135" i="58"/>
  <c r="F134" i="58"/>
  <c r="AS8" i="58" s="1"/>
  <c r="E134" i="58"/>
  <c r="F133" i="58"/>
  <c r="AS7" i="58" s="1"/>
  <c r="E133" i="58"/>
  <c r="F132" i="58"/>
  <c r="AS6" i="58" s="1"/>
  <c r="E132" i="58"/>
  <c r="F131" i="58"/>
  <c r="AS5" i="58" s="1"/>
  <c r="E131" i="58"/>
  <c r="H118" i="58"/>
  <c r="H117" i="58"/>
  <c r="D111" i="58"/>
  <c r="C111" i="58"/>
  <c r="B111" i="58"/>
  <c r="F110" i="58"/>
  <c r="AR9" i="58" s="1"/>
  <c r="E110" i="58"/>
  <c r="F109" i="58"/>
  <c r="AR8" i="58" s="1"/>
  <c r="E109" i="58"/>
  <c r="F108" i="58"/>
  <c r="AR7" i="58" s="1"/>
  <c r="E108" i="58"/>
  <c r="F107" i="58"/>
  <c r="AR6" i="58" s="1"/>
  <c r="E107" i="58"/>
  <c r="F106" i="58"/>
  <c r="AR5" i="58" s="1"/>
  <c r="E106" i="58"/>
  <c r="H93" i="58"/>
  <c r="H92" i="58"/>
  <c r="D86" i="58"/>
  <c r="C86" i="58"/>
  <c r="B86" i="58"/>
  <c r="F85" i="58"/>
  <c r="AQ9" i="58" s="1"/>
  <c r="E85" i="58"/>
  <c r="F84" i="58"/>
  <c r="AQ8" i="58" s="1"/>
  <c r="E84" i="58"/>
  <c r="F83" i="58"/>
  <c r="AQ7" i="58" s="1"/>
  <c r="E83" i="58"/>
  <c r="F82" i="58"/>
  <c r="AQ6" i="58" s="1"/>
  <c r="E82" i="58"/>
  <c r="F81" i="58"/>
  <c r="AQ5" i="58" s="1"/>
  <c r="E81" i="58"/>
  <c r="H68" i="58"/>
  <c r="H67" i="58"/>
  <c r="H69" i="58" s="1"/>
  <c r="M67" i="58" s="1"/>
  <c r="D61" i="58"/>
  <c r="C61" i="58"/>
  <c r="B61" i="58"/>
  <c r="F60" i="58"/>
  <c r="AP9" i="58" s="1"/>
  <c r="E60" i="58"/>
  <c r="F59" i="58"/>
  <c r="AP8" i="58" s="1"/>
  <c r="E59" i="58"/>
  <c r="F58" i="58"/>
  <c r="AP7" i="58" s="1"/>
  <c r="E58" i="58"/>
  <c r="F57" i="58"/>
  <c r="AP6" i="58" s="1"/>
  <c r="E57" i="58"/>
  <c r="F56" i="58"/>
  <c r="AP5" i="58" s="1"/>
  <c r="E56" i="58"/>
  <c r="H43" i="58"/>
  <c r="H42" i="58"/>
  <c r="D36" i="58"/>
  <c r="C36" i="58"/>
  <c r="B36" i="58"/>
  <c r="F35" i="58"/>
  <c r="AO9" i="58" s="1"/>
  <c r="E35" i="58"/>
  <c r="F34" i="58"/>
  <c r="AO8" i="58" s="1"/>
  <c r="E34" i="58"/>
  <c r="F33" i="58"/>
  <c r="AO7" i="58" s="1"/>
  <c r="E33" i="58"/>
  <c r="F32" i="58"/>
  <c r="AO6" i="58" s="1"/>
  <c r="E32" i="58"/>
  <c r="F31" i="58"/>
  <c r="AO5" i="58" s="1"/>
  <c r="E31" i="58"/>
  <c r="H18" i="58"/>
  <c r="H17" i="58"/>
  <c r="D11" i="58"/>
  <c r="C11" i="58"/>
  <c r="B11" i="58"/>
  <c r="F10" i="58"/>
  <c r="AN9" i="58" s="1"/>
  <c r="E10" i="58"/>
  <c r="F9" i="58"/>
  <c r="AN8" i="58" s="1"/>
  <c r="E9" i="58"/>
  <c r="F8" i="58"/>
  <c r="AN7" i="58" s="1"/>
  <c r="E8" i="58"/>
  <c r="F7" i="58"/>
  <c r="AN6" i="58" s="1"/>
  <c r="E7" i="58"/>
  <c r="AN5" i="58"/>
  <c r="E6" i="58"/>
  <c r="H143" i="57"/>
  <c r="H142" i="57"/>
  <c r="H144" i="57" s="1"/>
  <c r="D136" i="57"/>
  <c r="C136" i="57"/>
  <c r="B136" i="57"/>
  <c r="F135" i="57"/>
  <c r="AM9" i="57" s="1"/>
  <c r="E135" i="57"/>
  <c r="F134" i="57"/>
  <c r="AM8" i="57" s="1"/>
  <c r="E134" i="57"/>
  <c r="F133" i="57"/>
  <c r="AM7" i="57" s="1"/>
  <c r="E133" i="57"/>
  <c r="F132" i="57"/>
  <c r="AM6" i="57" s="1"/>
  <c r="E132" i="57"/>
  <c r="F131" i="57"/>
  <c r="AM5" i="57" s="1"/>
  <c r="E131" i="57"/>
  <c r="H118" i="57"/>
  <c r="H117" i="57"/>
  <c r="D111" i="57"/>
  <c r="C111" i="57"/>
  <c r="B111" i="57"/>
  <c r="F110" i="57"/>
  <c r="AL9" i="57" s="1"/>
  <c r="E110" i="57"/>
  <c r="F109" i="57"/>
  <c r="AL8" i="57" s="1"/>
  <c r="E109" i="57"/>
  <c r="F108" i="57"/>
  <c r="AL7" i="57" s="1"/>
  <c r="E108" i="57"/>
  <c r="F107" i="57"/>
  <c r="AL6" i="57" s="1"/>
  <c r="E107" i="57"/>
  <c r="F106" i="57"/>
  <c r="AL5" i="57" s="1"/>
  <c r="E106" i="57"/>
  <c r="H93" i="57"/>
  <c r="H92" i="57"/>
  <c r="H94" i="57" s="1"/>
  <c r="M92" i="57" s="1"/>
  <c r="D86" i="57"/>
  <c r="C86" i="57"/>
  <c r="B86" i="57"/>
  <c r="F85" i="57"/>
  <c r="AK9" i="57" s="1"/>
  <c r="E85" i="57"/>
  <c r="F84" i="57"/>
  <c r="AK8" i="57" s="1"/>
  <c r="E84" i="57"/>
  <c r="F83" i="57"/>
  <c r="AK7" i="57" s="1"/>
  <c r="E83" i="57"/>
  <c r="F82" i="57"/>
  <c r="AK6" i="57" s="1"/>
  <c r="E82" i="57"/>
  <c r="F81" i="57"/>
  <c r="AK5" i="57" s="1"/>
  <c r="E81" i="57"/>
  <c r="H68" i="57"/>
  <c r="H67" i="57"/>
  <c r="D61" i="57"/>
  <c r="C61" i="57"/>
  <c r="B61" i="57"/>
  <c r="F60" i="57"/>
  <c r="AJ9" i="57" s="1"/>
  <c r="E60" i="57"/>
  <c r="F59" i="57"/>
  <c r="AJ8" i="57" s="1"/>
  <c r="E59" i="57"/>
  <c r="F58" i="57"/>
  <c r="AJ7" i="57" s="1"/>
  <c r="E58" i="57"/>
  <c r="F57" i="57"/>
  <c r="AJ6" i="57" s="1"/>
  <c r="E57" i="57"/>
  <c r="F56" i="57"/>
  <c r="AJ5" i="57" s="1"/>
  <c r="E56" i="57"/>
  <c r="H43" i="57"/>
  <c r="H42" i="57"/>
  <c r="D36" i="57"/>
  <c r="C36" i="57"/>
  <c r="B36" i="57"/>
  <c r="F35" i="57"/>
  <c r="AI9" i="57" s="1"/>
  <c r="E35" i="57"/>
  <c r="F34" i="57"/>
  <c r="AI8" i="57" s="1"/>
  <c r="E34" i="57"/>
  <c r="F33" i="57"/>
  <c r="AI7" i="57" s="1"/>
  <c r="E33" i="57"/>
  <c r="F32" i="57"/>
  <c r="AI6" i="57" s="1"/>
  <c r="E32" i="57"/>
  <c r="F31" i="57"/>
  <c r="AI5" i="57" s="1"/>
  <c r="E31" i="57"/>
  <c r="H18" i="57"/>
  <c r="H17" i="57"/>
  <c r="D11" i="57"/>
  <c r="C11" i="57"/>
  <c r="B11" i="57"/>
  <c r="F10" i="57"/>
  <c r="AH9" i="57" s="1"/>
  <c r="E10" i="57"/>
  <c r="F9" i="57"/>
  <c r="AH8" i="57" s="1"/>
  <c r="E9" i="57"/>
  <c r="F8" i="57"/>
  <c r="AH7" i="57" s="1"/>
  <c r="E8" i="57"/>
  <c r="F7" i="57"/>
  <c r="AH6" i="57" s="1"/>
  <c r="E7" i="57"/>
  <c r="F6" i="57"/>
  <c r="AH5" i="57" s="1"/>
  <c r="E6" i="57"/>
  <c r="E81" i="53"/>
  <c r="H143" i="56"/>
  <c r="H142" i="56"/>
  <c r="AS9" i="56"/>
  <c r="AS8" i="56"/>
  <c r="AS7" i="56"/>
  <c r="AS6" i="56"/>
  <c r="AS5" i="56"/>
  <c r="H118" i="56"/>
  <c r="H117" i="56"/>
  <c r="D111" i="56"/>
  <c r="C111" i="56"/>
  <c r="B111" i="56"/>
  <c r="F110" i="56"/>
  <c r="AR9" i="56" s="1"/>
  <c r="E110" i="56"/>
  <c r="F109" i="56"/>
  <c r="AR8" i="56" s="1"/>
  <c r="E109" i="56"/>
  <c r="F108" i="56"/>
  <c r="AR7" i="56" s="1"/>
  <c r="E108" i="56"/>
  <c r="F107" i="56"/>
  <c r="AR6" i="56" s="1"/>
  <c r="E107" i="56"/>
  <c r="F106" i="56"/>
  <c r="AR5" i="56" s="1"/>
  <c r="E106" i="56"/>
  <c r="H93" i="56"/>
  <c r="H92" i="56"/>
  <c r="D86" i="56"/>
  <c r="C86" i="56"/>
  <c r="B86" i="56"/>
  <c r="F85" i="56"/>
  <c r="AQ9" i="56" s="1"/>
  <c r="E85" i="56"/>
  <c r="F84" i="56"/>
  <c r="AQ8" i="56" s="1"/>
  <c r="E84" i="56"/>
  <c r="F83" i="56"/>
  <c r="AQ7" i="56" s="1"/>
  <c r="E83" i="56"/>
  <c r="F82" i="56"/>
  <c r="AQ6" i="56" s="1"/>
  <c r="E82" i="56"/>
  <c r="F81" i="56"/>
  <c r="AQ5" i="56" s="1"/>
  <c r="E81" i="56"/>
  <c r="H68" i="56"/>
  <c r="H67" i="56"/>
  <c r="D61" i="56"/>
  <c r="C61" i="56"/>
  <c r="B61" i="56"/>
  <c r="F60" i="56"/>
  <c r="AP9" i="56" s="1"/>
  <c r="E60" i="56"/>
  <c r="F59" i="56"/>
  <c r="AP8" i="56" s="1"/>
  <c r="E59" i="56"/>
  <c r="F58" i="56"/>
  <c r="AP7" i="56" s="1"/>
  <c r="E58" i="56"/>
  <c r="F57" i="56"/>
  <c r="AP6" i="56" s="1"/>
  <c r="E57" i="56"/>
  <c r="F56" i="56"/>
  <c r="AP5" i="56" s="1"/>
  <c r="E56" i="56"/>
  <c r="H43" i="56"/>
  <c r="H42" i="56"/>
  <c r="D36" i="56"/>
  <c r="C36" i="56"/>
  <c r="B36" i="56"/>
  <c r="F35" i="56"/>
  <c r="AO9" i="56" s="1"/>
  <c r="E35" i="56"/>
  <c r="AO8" i="56"/>
  <c r="E34" i="56"/>
  <c r="AO7" i="56"/>
  <c r="E33" i="56"/>
  <c r="AO6" i="56"/>
  <c r="E32" i="56"/>
  <c r="AO5" i="56"/>
  <c r="E31" i="56"/>
  <c r="H18" i="56"/>
  <c r="H17" i="56"/>
  <c r="D11" i="56"/>
  <c r="C11" i="56"/>
  <c r="B11" i="56"/>
  <c r="F10" i="56"/>
  <c r="AN9" i="56" s="1"/>
  <c r="E10" i="56"/>
  <c r="F9" i="56"/>
  <c r="E9" i="56"/>
  <c r="F8" i="56"/>
  <c r="AN7" i="56" s="1"/>
  <c r="E8" i="56"/>
  <c r="F7" i="56"/>
  <c r="AN6" i="56" s="1"/>
  <c r="E7" i="56"/>
  <c r="F6" i="56"/>
  <c r="AN5" i="56" s="1"/>
  <c r="E6" i="56"/>
  <c r="H143" i="53"/>
  <c r="H142" i="53"/>
  <c r="D136" i="53"/>
  <c r="C136" i="53"/>
  <c r="B136" i="53"/>
  <c r="F135" i="53"/>
  <c r="AO9" i="53" s="1"/>
  <c r="E135" i="53"/>
  <c r="F134" i="53"/>
  <c r="AO8" i="53" s="1"/>
  <c r="E134" i="53"/>
  <c r="F133" i="53"/>
  <c r="AO7" i="53" s="1"/>
  <c r="E133" i="53"/>
  <c r="F132" i="53"/>
  <c r="AO6" i="53" s="1"/>
  <c r="E132" i="53"/>
  <c r="F131" i="53"/>
  <c r="AO5" i="53" s="1"/>
  <c r="E131" i="53"/>
  <c r="H118" i="53"/>
  <c r="H117" i="53"/>
  <c r="D111" i="53"/>
  <c r="C111" i="53"/>
  <c r="B111" i="53"/>
  <c r="F110" i="53"/>
  <c r="AN9" i="53" s="1"/>
  <c r="E110" i="53"/>
  <c r="F109" i="53"/>
  <c r="AN8" i="53" s="1"/>
  <c r="E109" i="53"/>
  <c r="F108" i="53"/>
  <c r="AN7" i="53" s="1"/>
  <c r="E108" i="53"/>
  <c r="F107" i="53"/>
  <c r="AN6" i="53" s="1"/>
  <c r="E107" i="53"/>
  <c r="F106" i="53"/>
  <c r="AN5" i="53" s="1"/>
  <c r="E106" i="53"/>
  <c r="H93" i="53"/>
  <c r="H92" i="53"/>
  <c r="D86" i="53"/>
  <c r="C86" i="53"/>
  <c r="B86" i="53"/>
  <c r="F85" i="53"/>
  <c r="AM9" i="53" s="1"/>
  <c r="E85" i="53"/>
  <c r="F84" i="53"/>
  <c r="AM8" i="53" s="1"/>
  <c r="E84" i="53"/>
  <c r="F83" i="53"/>
  <c r="AM7" i="53" s="1"/>
  <c r="E83" i="53"/>
  <c r="F82" i="53"/>
  <c r="AM6" i="53" s="1"/>
  <c r="E82" i="53"/>
  <c r="F81" i="53"/>
  <c r="AM5" i="53" s="1"/>
  <c r="H68" i="53"/>
  <c r="H67" i="53"/>
  <c r="D61" i="53"/>
  <c r="C61" i="53"/>
  <c r="B61" i="53"/>
  <c r="F60" i="53"/>
  <c r="AL9" i="53" s="1"/>
  <c r="E60" i="53"/>
  <c r="F59" i="53"/>
  <c r="AL8" i="53" s="1"/>
  <c r="E59" i="53"/>
  <c r="F58" i="53"/>
  <c r="AL7" i="53" s="1"/>
  <c r="E58" i="53"/>
  <c r="F57" i="53"/>
  <c r="AL6" i="53" s="1"/>
  <c r="E57" i="53"/>
  <c r="F56" i="53"/>
  <c r="AL5" i="53" s="1"/>
  <c r="E56" i="53"/>
  <c r="H43" i="53"/>
  <c r="H42" i="53"/>
  <c r="D36" i="53"/>
  <c r="C36" i="53"/>
  <c r="B36" i="53"/>
  <c r="AK9" i="53"/>
  <c r="E35" i="53"/>
  <c r="AK8" i="53"/>
  <c r="E34" i="53"/>
  <c r="AK7" i="53"/>
  <c r="E33" i="53"/>
  <c r="AK6" i="53"/>
  <c r="E32" i="53"/>
  <c r="F31" i="53"/>
  <c r="AK5" i="53" s="1"/>
  <c r="E31" i="53"/>
  <c r="H45" i="59" l="1"/>
  <c r="M43" i="59" s="1"/>
  <c r="H19" i="57"/>
  <c r="M17" i="57" s="1"/>
  <c r="H44" i="57"/>
  <c r="M42" i="57" s="1"/>
  <c r="H45" i="57"/>
  <c r="M143" i="57"/>
  <c r="L92" i="57"/>
  <c r="H95" i="57"/>
  <c r="M43" i="57"/>
  <c r="L142" i="57"/>
  <c r="H145" i="57"/>
  <c r="M93" i="57"/>
  <c r="M142" i="57"/>
  <c r="H44" i="58"/>
  <c r="I133" i="56"/>
  <c r="I132" i="56"/>
  <c r="H94" i="56"/>
  <c r="H44" i="56"/>
  <c r="L43" i="56" s="1"/>
  <c r="H144" i="56"/>
  <c r="L143" i="56" s="1"/>
  <c r="E136" i="53"/>
  <c r="I130" i="53" s="1"/>
  <c r="I132" i="53" s="1"/>
  <c r="I142" i="53" s="1"/>
  <c r="J142" i="53" s="1"/>
  <c r="E36" i="57"/>
  <c r="I30" i="57" s="1"/>
  <c r="I33" i="57" s="1"/>
  <c r="I43" i="57" s="1"/>
  <c r="J43" i="57" s="1"/>
  <c r="E11" i="59"/>
  <c r="I5" i="59" s="1"/>
  <c r="I7" i="59" s="1"/>
  <c r="I17" i="59" s="1"/>
  <c r="J17" i="59" s="1"/>
  <c r="E37" i="59"/>
  <c r="I31" i="59" s="1"/>
  <c r="I32" i="59" s="1"/>
  <c r="H46" i="59"/>
  <c r="L43" i="59"/>
  <c r="H19" i="59"/>
  <c r="H20" i="59" s="1"/>
  <c r="E86" i="57"/>
  <c r="I80" i="57" s="1"/>
  <c r="I83" i="57" s="1"/>
  <c r="I93" i="57" s="1"/>
  <c r="J93" i="57" s="1"/>
  <c r="M68" i="58"/>
  <c r="H94" i="58"/>
  <c r="L92" i="58" s="1"/>
  <c r="L117" i="58"/>
  <c r="L67" i="58"/>
  <c r="H70" i="58"/>
  <c r="H119" i="58"/>
  <c r="M117" i="58" s="1"/>
  <c r="E136" i="58"/>
  <c r="I130" i="58" s="1"/>
  <c r="I131" i="58" s="1"/>
  <c r="E136" i="57"/>
  <c r="I130" i="57" s="1"/>
  <c r="I131" i="57" s="1"/>
  <c r="E111" i="57"/>
  <c r="I105" i="57" s="1"/>
  <c r="I106" i="57" s="1"/>
  <c r="E61" i="57"/>
  <c r="I55" i="57" s="1"/>
  <c r="I56" i="57" s="1"/>
  <c r="E111" i="58"/>
  <c r="I105" i="58" s="1"/>
  <c r="I106" i="58" s="1"/>
  <c r="E86" i="58"/>
  <c r="I80" i="58" s="1"/>
  <c r="I82" i="58" s="1"/>
  <c r="I92" i="58" s="1"/>
  <c r="J92" i="58" s="1"/>
  <c r="E61" i="58"/>
  <c r="I55" i="58" s="1"/>
  <c r="I57" i="58" s="1"/>
  <c r="I67" i="58" s="1"/>
  <c r="J67" i="58" s="1"/>
  <c r="E36" i="58"/>
  <c r="I30" i="58" s="1"/>
  <c r="I33" i="58" s="1"/>
  <c r="I43" i="58" s="1"/>
  <c r="J43" i="58" s="1"/>
  <c r="E11" i="58"/>
  <c r="I5" i="58" s="1"/>
  <c r="I8" i="58" s="1"/>
  <c r="I18" i="58" s="1"/>
  <c r="J18" i="58" s="1"/>
  <c r="M43" i="58"/>
  <c r="L143" i="58"/>
  <c r="L43" i="58"/>
  <c r="L93" i="58"/>
  <c r="L42" i="58"/>
  <c r="L142" i="58"/>
  <c r="M143" i="58"/>
  <c r="H19" i="58"/>
  <c r="H20" i="58" s="1"/>
  <c r="M42" i="58"/>
  <c r="H45" i="58"/>
  <c r="L68" i="58"/>
  <c r="M92" i="58"/>
  <c r="M142" i="58"/>
  <c r="H145" i="58"/>
  <c r="E11" i="57"/>
  <c r="I5" i="57" s="1"/>
  <c r="H20" i="57"/>
  <c r="H119" i="57"/>
  <c r="M118" i="57" s="1"/>
  <c r="M18" i="57"/>
  <c r="L18" i="57"/>
  <c r="L42" i="57"/>
  <c r="H69" i="57"/>
  <c r="M67" i="57" s="1"/>
  <c r="L117" i="57"/>
  <c r="L43" i="57"/>
  <c r="L93" i="57"/>
  <c r="H120" i="57"/>
  <c r="L143" i="57"/>
  <c r="L17" i="57"/>
  <c r="E111" i="56"/>
  <c r="I105" i="56" s="1"/>
  <c r="I106" i="56" s="1"/>
  <c r="E86" i="56"/>
  <c r="I80" i="56" s="1"/>
  <c r="I82" i="56" s="1"/>
  <c r="I92" i="56" s="1"/>
  <c r="J92" i="56" s="1"/>
  <c r="E61" i="56"/>
  <c r="I55" i="56" s="1"/>
  <c r="I57" i="56" s="1"/>
  <c r="I67" i="56" s="1"/>
  <c r="J67" i="56" s="1"/>
  <c r="E11" i="56"/>
  <c r="I5" i="56" s="1"/>
  <c r="I6" i="56" s="1"/>
  <c r="E36" i="56"/>
  <c r="I30" i="56" s="1"/>
  <c r="I33" i="56" s="1"/>
  <c r="I43" i="56" s="1"/>
  <c r="J43" i="56" s="1"/>
  <c r="M93" i="56"/>
  <c r="L93" i="56"/>
  <c r="H19" i="56"/>
  <c r="L18" i="56" s="1"/>
  <c r="H69" i="56"/>
  <c r="L68" i="56" s="1"/>
  <c r="L92" i="56"/>
  <c r="H119" i="56"/>
  <c r="L142" i="56"/>
  <c r="M92" i="56"/>
  <c r="H95" i="56"/>
  <c r="E36" i="53"/>
  <c r="I30" i="53" s="1"/>
  <c r="I31" i="53" s="1"/>
  <c r="H69" i="53"/>
  <c r="M68" i="53" s="1"/>
  <c r="E86" i="53"/>
  <c r="I80" i="53" s="1"/>
  <c r="I83" i="53" s="1"/>
  <c r="I93" i="53" s="1"/>
  <c r="J93" i="53" s="1"/>
  <c r="H119" i="53"/>
  <c r="M117" i="53" s="1"/>
  <c r="E61" i="53"/>
  <c r="I55" i="53" s="1"/>
  <c r="I56" i="53" s="1"/>
  <c r="H94" i="53"/>
  <c r="H95" i="53" s="1"/>
  <c r="E111" i="53"/>
  <c r="I105" i="53" s="1"/>
  <c r="I107" i="53" s="1"/>
  <c r="I117" i="53" s="1"/>
  <c r="J117" i="53" s="1"/>
  <c r="L118" i="53"/>
  <c r="H144" i="53"/>
  <c r="H145" i="53" s="1"/>
  <c r="H44" i="53"/>
  <c r="H45" i="53" s="1"/>
  <c r="I131" i="53"/>
  <c r="I133" i="53"/>
  <c r="I143" i="53" s="1"/>
  <c r="J143" i="53" s="1"/>
  <c r="L117" i="53"/>
  <c r="M118" i="53"/>
  <c r="L68" i="53"/>
  <c r="L67" i="53"/>
  <c r="M67" i="53"/>
  <c r="H70" i="53"/>
  <c r="L44" i="59" l="1"/>
  <c r="I8" i="59"/>
  <c r="I18" i="59" s="1"/>
  <c r="J18" i="59" s="1"/>
  <c r="M44" i="59"/>
  <c r="L17" i="59"/>
  <c r="L18" i="59"/>
  <c r="M117" i="57"/>
  <c r="L118" i="57"/>
  <c r="L118" i="58"/>
  <c r="H95" i="58"/>
  <c r="M93" i="58"/>
  <c r="L42" i="56"/>
  <c r="H45" i="56"/>
  <c r="M42" i="56"/>
  <c r="M43" i="56"/>
  <c r="I134" i="56"/>
  <c r="I142" i="56"/>
  <c r="J142" i="56" s="1"/>
  <c r="H145" i="56"/>
  <c r="M142" i="56"/>
  <c r="M143" i="56"/>
  <c r="L17" i="56"/>
  <c r="L67" i="56"/>
  <c r="M17" i="56"/>
  <c r="M92" i="53"/>
  <c r="H120" i="53"/>
  <c r="I34" i="59"/>
  <c r="I44" i="59" s="1"/>
  <c r="J44" i="59" s="1"/>
  <c r="I33" i="59"/>
  <c r="I43" i="59" s="1"/>
  <c r="J43" i="59" s="1"/>
  <c r="I6" i="59"/>
  <c r="I9" i="59" s="1"/>
  <c r="I19" i="59" s="1"/>
  <c r="J19" i="59" s="1"/>
  <c r="P17" i="59" s="1"/>
  <c r="R17" i="59" s="1"/>
  <c r="R22" i="59" s="1"/>
  <c r="I143" i="56"/>
  <c r="J143" i="56" s="1"/>
  <c r="I132" i="58"/>
  <c r="I142" i="58" s="1"/>
  <c r="J142" i="58" s="1"/>
  <c r="I32" i="57"/>
  <c r="I42" i="57" s="1"/>
  <c r="J42" i="57" s="1"/>
  <c r="I31" i="57"/>
  <c r="I45" i="57" s="1"/>
  <c r="I132" i="57"/>
  <c r="I142" i="57" s="1"/>
  <c r="J142" i="57" s="1"/>
  <c r="I133" i="57"/>
  <c r="I143" i="57" s="1"/>
  <c r="J143" i="57" s="1"/>
  <c r="I46" i="59"/>
  <c r="M17" i="59"/>
  <c r="M18" i="59"/>
  <c r="I108" i="57"/>
  <c r="I118" i="57" s="1"/>
  <c r="J118" i="57" s="1"/>
  <c r="I107" i="57"/>
  <c r="I117" i="57" s="1"/>
  <c r="J117" i="57" s="1"/>
  <c r="I82" i="57"/>
  <c r="I92" i="57" s="1"/>
  <c r="J92" i="57" s="1"/>
  <c r="I81" i="57"/>
  <c r="I58" i="57"/>
  <c r="I68" i="57" s="1"/>
  <c r="J68" i="57" s="1"/>
  <c r="I57" i="57"/>
  <c r="I67" i="57" s="1"/>
  <c r="J67" i="57" s="1"/>
  <c r="I133" i="58"/>
  <c r="I143" i="58" s="1"/>
  <c r="J143" i="58" s="1"/>
  <c r="M118" i="58"/>
  <c r="H120" i="58"/>
  <c r="I108" i="58"/>
  <c r="I118" i="58" s="1"/>
  <c r="J118" i="58" s="1"/>
  <c r="I107" i="58"/>
  <c r="I117" i="58" s="1"/>
  <c r="J117" i="58" s="1"/>
  <c r="I83" i="58"/>
  <c r="I93" i="58" s="1"/>
  <c r="J93" i="58" s="1"/>
  <c r="I81" i="58"/>
  <c r="I56" i="58"/>
  <c r="I70" i="58" s="1"/>
  <c r="I58" i="58"/>
  <c r="I68" i="58" s="1"/>
  <c r="J68" i="58" s="1"/>
  <c r="I32" i="58"/>
  <c r="I42" i="58" s="1"/>
  <c r="J42" i="58" s="1"/>
  <c r="I31" i="58"/>
  <c r="I45" i="58" s="1"/>
  <c r="I7" i="58"/>
  <c r="I17" i="58" s="1"/>
  <c r="J17" i="58" s="1"/>
  <c r="I6" i="58"/>
  <c r="I20" i="58" s="1"/>
  <c r="I120" i="58"/>
  <c r="L18" i="58"/>
  <c r="M17" i="58"/>
  <c r="I145" i="58"/>
  <c r="M18" i="58"/>
  <c r="L17" i="58"/>
  <c r="I7" i="57"/>
  <c r="I17" i="57" s="1"/>
  <c r="J17" i="57" s="1"/>
  <c r="I6" i="57"/>
  <c r="I20" i="57" s="1"/>
  <c r="I8" i="57"/>
  <c r="I18" i="57" s="1"/>
  <c r="J18" i="57" s="1"/>
  <c r="L68" i="57"/>
  <c r="M68" i="57"/>
  <c r="L67" i="57"/>
  <c r="I70" i="57"/>
  <c r="I120" i="57"/>
  <c r="H70" i="57"/>
  <c r="I145" i="57"/>
  <c r="I108" i="56"/>
  <c r="I118" i="56" s="1"/>
  <c r="J118" i="56" s="1"/>
  <c r="I107" i="56"/>
  <c r="I117" i="56" s="1"/>
  <c r="J117" i="56" s="1"/>
  <c r="I81" i="56"/>
  <c r="I95" i="56" s="1"/>
  <c r="I83" i="56"/>
  <c r="I93" i="56" s="1"/>
  <c r="J93" i="56" s="1"/>
  <c r="I58" i="56"/>
  <c r="I68" i="56" s="1"/>
  <c r="J68" i="56" s="1"/>
  <c r="I56" i="56"/>
  <c r="I31" i="56"/>
  <c r="I45" i="56" s="1"/>
  <c r="I32" i="56"/>
  <c r="I42" i="56" s="1"/>
  <c r="J42" i="56" s="1"/>
  <c r="I7" i="56"/>
  <c r="I17" i="56" s="1"/>
  <c r="J17" i="56" s="1"/>
  <c r="I8" i="56"/>
  <c r="I18" i="56" s="1"/>
  <c r="J18" i="56" s="1"/>
  <c r="I106" i="53"/>
  <c r="I120" i="53" s="1"/>
  <c r="I82" i="53"/>
  <c r="I92" i="53" s="1"/>
  <c r="J92" i="53" s="1"/>
  <c r="I81" i="53"/>
  <c r="M118" i="56"/>
  <c r="H120" i="56"/>
  <c r="M117" i="56"/>
  <c r="L117" i="56"/>
  <c r="I120" i="56"/>
  <c r="M18" i="56"/>
  <c r="H20" i="56"/>
  <c r="I20" i="56"/>
  <c r="M68" i="56"/>
  <c r="H70" i="56"/>
  <c r="M67" i="56"/>
  <c r="L118" i="56"/>
  <c r="I32" i="53"/>
  <c r="I42" i="53" s="1"/>
  <c r="J42" i="53" s="1"/>
  <c r="I33" i="53"/>
  <c r="I43" i="53" s="1"/>
  <c r="J43" i="53" s="1"/>
  <c r="M42" i="53"/>
  <c r="M93" i="53"/>
  <c r="I57" i="53"/>
  <c r="I67" i="53" s="1"/>
  <c r="J67" i="53" s="1"/>
  <c r="L92" i="53"/>
  <c r="I108" i="53"/>
  <c r="I118" i="53" s="1"/>
  <c r="J118" i="53" s="1"/>
  <c r="L93" i="53"/>
  <c r="I58" i="53"/>
  <c r="I68" i="53" s="1"/>
  <c r="J68" i="53" s="1"/>
  <c r="M142" i="53"/>
  <c r="M143" i="53"/>
  <c r="L142" i="53"/>
  <c r="L143" i="53"/>
  <c r="L42" i="53"/>
  <c r="L43" i="53"/>
  <c r="M43" i="53"/>
  <c r="I134" i="53"/>
  <c r="I144" i="53" s="1"/>
  <c r="J144" i="53" s="1"/>
  <c r="K143" i="53" s="1"/>
  <c r="I145" i="53"/>
  <c r="I70" i="53"/>
  <c r="I45" i="53"/>
  <c r="R21" i="59" l="1"/>
  <c r="R20" i="59"/>
  <c r="I35" i="59"/>
  <c r="I45" i="59" s="1"/>
  <c r="J45" i="59" s="1"/>
  <c r="P43" i="59" s="1"/>
  <c r="R43" i="59" s="1"/>
  <c r="I20" i="59"/>
  <c r="I144" i="56"/>
  <c r="J144" i="56" s="1"/>
  <c r="I145" i="56"/>
  <c r="I134" i="58"/>
  <c r="I144" i="58" s="1"/>
  <c r="J144" i="58" s="1"/>
  <c r="I34" i="57"/>
  <c r="I44" i="57" s="1"/>
  <c r="J44" i="57" s="1"/>
  <c r="K42" i="57" s="1"/>
  <c r="N42" i="57" s="1"/>
  <c r="I134" i="57"/>
  <c r="I144" i="57" s="1"/>
  <c r="J144" i="57" s="1"/>
  <c r="K143" i="57" s="1"/>
  <c r="N143" i="57" s="1"/>
  <c r="K18" i="59"/>
  <c r="N18" i="59" s="1"/>
  <c r="K17" i="59"/>
  <c r="N17" i="59" s="1"/>
  <c r="I109" i="57"/>
  <c r="I119" i="57" s="1"/>
  <c r="J119" i="57" s="1"/>
  <c r="K117" i="57" s="1"/>
  <c r="N117" i="57" s="1"/>
  <c r="I84" i="57"/>
  <c r="I94" i="57" s="1"/>
  <c r="J94" i="57" s="1"/>
  <c r="K92" i="57" s="1"/>
  <c r="N92" i="57" s="1"/>
  <c r="I95" i="57"/>
  <c r="I59" i="57"/>
  <c r="I69" i="57" s="1"/>
  <c r="J69" i="57" s="1"/>
  <c r="K67" i="57" s="1"/>
  <c r="N67" i="57" s="1"/>
  <c r="I109" i="58"/>
  <c r="I119" i="58" s="1"/>
  <c r="J119" i="58" s="1"/>
  <c r="I84" i="58"/>
  <c r="I94" i="58" s="1"/>
  <c r="J94" i="58" s="1"/>
  <c r="I95" i="58"/>
  <c r="I59" i="58"/>
  <c r="I69" i="58" s="1"/>
  <c r="J69" i="58" s="1"/>
  <c r="I34" i="58"/>
  <c r="I44" i="58" s="1"/>
  <c r="J44" i="58" s="1"/>
  <c r="P42" i="58" s="1"/>
  <c r="R42" i="58" s="1"/>
  <c r="I9" i="58"/>
  <c r="I19" i="58" s="1"/>
  <c r="J19" i="58" s="1"/>
  <c r="P17" i="58" s="1"/>
  <c r="R17" i="58" s="1"/>
  <c r="I9" i="57"/>
  <c r="I19" i="57" s="1"/>
  <c r="J19" i="57" s="1"/>
  <c r="I109" i="56"/>
  <c r="I119" i="56" s="1"/>
  <c r="J119" i="56" s="1"/>
  <c r="I84" i="56"/>
  <c r="I94" i="56" s="1"/>
  <c r="J94" i="56" s="1"/>
  <c r="I59" i="56"/>
  <c r="I69" i="56" s="1"/>
  <c r="J69" i="56" s="1"/>
  <c r="I70" i="56"/>
  <c r="I34" i="56"/>
  <c r="I44" i="56" s="1"/>
  <c r="J44" i="56" s="1"/>
  <c r="I9" i="56"/>
  <c r="I19" i="56" s="1"/>
  <c r="J19" i="56" s="1"/>
  <c r="P17" i="56" s="1"/>
  <c r="R17" i="56" s="1"/>
  <c r="I109" i="53"/>
  <c r="I119" i="53" s="1"/>
  <c r="J119" i="53" s="1"/>
  <c r="K117" i="53" s="1"/>
  <c r="N117" i="53" s="1"/>
  <c r="I84" i="53"/>
  <c r="I94" i="53" s="1"/>
  <c r="J94" i="53" s="1"/>
  <c r="K92" i="53" s="1"/>
  <c r="N92" i="53" s="1"/>
  <c r="I95" i="53"/>
  <c r="I59" i="53"/>
  <c r="I69" i="53" s="1"/>
  <c r="J69" i="53" s="1"/>
  <c r="I34" i="53"/>
  <c r="I44" i="53" s="1"/>
  <c r="J44" i="53" s="1"/>
  <c r="N143" i="53"/>
  <c r="K142" i="53"/>
  <c r="N142" i="53" s="1"/>
  <c r="R48" i="59" l="1"/>
  <c r="R47" i="59"/>
  <c r="R46" i="59"/>
  <c r="K43" i="59"/>
  <c r="N43" i="59" s="1"/>
  <c r="R22" i="58"/>
  <c r="R21" i="58"/>
  <c r="R20" i="58"/>
  <c r="K92" i="58"/>
  <c r="N92" i="58" s="1"/>
  <c r="P92" i="58"/>
  <c r="R92" i="58" s="1"/>
  <c r="R46" i="58"/>
  <c r="R45" i="58"/>
  <c r="K143" i="58"/>
  <c r="N143" i="58" s="1"/>
  <c r="P142" i="58"/>
  <c r="R142" i="58" s="1"/>
  <c r="K117" i="58"/>
  <c r="N117" i="58" s="1"/>
  <c r="P117" i="58"/>
  <c r="R117" i="58" s="1"/>
  <c r="K68" i="58"/>
  <c r="N68" i="58" s="1"/>
  <c r="P67" i="58"/>
  <c r="R67" i="58" s="1"/>
  <c r="K142" i="56"/>
  <c r="N142" i="56" s="1"/>
  <c r="P142" i="56"/>
  <c r="R142" i="56" s="1"/>
  <c r="K67" i="56"/>
  <c r="N67" i="56" s="1"/>
  <c r="P67" i="56"/>
  <c r="R67" i="56" s="1"/>
  <c r="K93" i="56"/>
  <c r="N93" i="56" s="1"/>
  <c r="P92" i="56"/>
  <c r="R92" i="56" s="1"/>
  <c r="K42" i="56"/>
  <c r="N42" i="56" s="1"/>
  <c r="P42" i="56"/>
  <c r="R42" i="56" s="1"/>
  <c r="K117" i="56"/>
  <c r="N117" i="56" s="1"/>
  <c r="P117" i="56"/>
  <c r="R117" i="56" s="1"/>
  <c r="K42" i="53"/>
  <c r="N42" i="53" s="1"/>
  <c r="P42" i="53"/>
  <c r="R42" i="53" s="1"/>
  <c r="K68" i="53"/>
  <c r="N68" i="53" s="1"/>
  <c r="K44" i="59"/>
  <c r="N44" i="59" s="1"/>
  <c r="K143" i="56"/>
  <c r="N143" i="56" s="1"/>
  <c r="K142" i="58"/>
  <c r="N142" i="58" s="1"/>
  <c r="K43" i="57"/>
  <c r="N43" i="57" s="1"/>
  <c r="K142" i="57"/>
  <c r="N142" i="57" s="1"/>
  <c r="K118" i="57"/>
  <c r="N118" i="57" s="1"/>
  <c r="K93" i="57"/>
  <c r="N93" i="57" s="1"/>
  <c r="K68" i="57"/>
  <c r="N68" i="57" s="1"/>
  <c r="K118" i="58"/>
  <c r="N118" i="58" s="1"/>
  <c r="K93" i="58"/>
  <c r="N93" i="58" s="1"/>
  <c r="K67" i="58"/>
  <c r="N67" i="58" s="1"/>
  <c r="K42" i="58"/>
  <c r="N42" i="58" s="1"/>
  <c r="K43" i="58"/>
  <c r="N43" i="58" s="1"/>
  <c r="K18" i="58"/>
  <c r="N18" i="58" s="1"/>
  <c r="K17" i="58"/>
  <c r="N17" i="58" s="1"/>
  <c r="K17" i="57"/>
  <c r="N17" i="57" s="1"/>
  <c r="K18" i="57"/>
  <c r="N18" i="57" s="1"/>
  <c r="K118" i="56"/>
  <c r="N118" i="56" s="1"/>
  <c r="K92" i="56"/>
  <c r="N92" i="56" s="1"/>
  <c r="K68" i="56"/>
  <c r="N68" i="56" s="1"/>
  <c r="K43" i="56"/>
  <c r="N43" i="56" s="1"/>
  <c r="K17" i="56"/>
  <c r="N17" i="56" s="1"/>
  <c r="K18" i="56"/>
  <c r="N18" i="56" s="1"/>
  <c r="K118" i="53"/>
  <c r="N118" i="53" s="1"/>
  <c r="K93" i="53"/>
  <c r="N93" i="53" s="1"/>
  <c r="K67" i="53"/>
  <c r="N67" i="53" s="1"/>
  <c r="K43" i="53"/>
  <c r="N43" i="53" s="1"/>
  <c r="R120" i="58" l="1"/>
  <c r="R121" i="58"/>
  <c r="R71" i="58"/>
  <c r="R70" i="58"/>
  <c r="R145" i="58"/>
  <c r="R146" i="58"/>
  <c r="R96" i="58"/>
  <c r="R95" i="58"/>
  <c r="R145" i="56"/>
  <c r="R146" i="56"/>
  <c r="R46" i="56"/>
  <c r="R45" i="56"/>
  <c r="R71" i="56"/>
  <c r="R70" i="56"/>
  <c r="R121" i="56"/>
  <c r="R120" i="56"/>
  <c r="R95" i="56"/>
  <c r="R96" i="56"/>
  <c r="R46" i="53"/>
  <c r="R45" i="53"/>
  <c r="F7" i="53"/>
  <c r="AJ6" i="53" s="1"/>
  <c r="E9" i="53"/>
  <c r="E6" i="53"/>
  <c r="F6" i="53"/>
  <c r="AJ5" i="53" s="1"/>
  <c r="H17" i="53"/>
  <c r="H18" i="53"/>
  <c r="H19" i="53" l="1"/>
  <c r="H20" i="53" s="1"/>
  <c r="M17" i="53" l="1"/>
  <c r="L18" i="53"/>
  <c r="L17" i="53"/>
  <c r="M18" i="53"/>
  <c r="E7" i="53" l="1"/>
  <c r="E8" i="53"/>
  <c r="F8" i="53"/>
  <c r="AJ7" i="53" s="1"/>
  <c r="F9" i="53"/>
  <c r="AJ8" i="53" s="1"/>
  <c r="E10" i="53"/>
  <c r="F10" i="53"/>
  <c r="AJ9" i="53" s="1"/>
  <c r="B11" i="53"/>
  <c r="C11" i="53"/>
  <c r="D11" i="53"/>
  <c r="E11" i="53" l="1"/>
  <c r="I5" i="53" l="1"/>
  <c r="I6" i="53" l="1"/>
  <c r="I8" i="53"/>
  <c r="I18" i="53" s="1"/>
  <c r="J18" i="53" s="1"/>
  <c r="I7" i="53"/>
  <c r="I17" i="53" s="1"/>
  <c r="J17" i="53" s="1"/>
  <c r="I9" i="53" l="1"/>
  <c r="I19" i="53" s="1"/>
  <c r="J19" i="53" s="1"/>
  <c r="P17" i="53" s="1"/>
  <c r="I20" i="53"/>
  <c r="R17" i="53" l="1"/>
  <c r="K17" i="53"/>
  <c r="N17" i="53" s="1"/>
  <c r="K18" i="53"/>
  <c r="N18" i="53" s="1"/>
  <c r="R23" i="53" l="1"/>
  <c r="R20" i="53"/>
  <c r="R21" i="53"/>
  <c r="R24" i="53"/>
  <c r="R22" i="53"/>
</calcChain>
</file>

<file path=xl/sharedStrings.xml><?xml version="1.0" encoding="utf-8"?>
<sst xmlns="http://schemas.openxmlformats.org/spreadsheetml/2006/main" count="1269" uniqueCount="55">
  <si>
    <t>I</t>
  </si>
  <si>
    <t>II</t>
  </si>
  <si>
    <t>III</t>
  </si>
  <si>
    <t>TOTAL</t>
  </si>
  <si>
    <t>FK</t>
  </si>
  <si>
    <t>JKT</t>
  </si>
  <si>
    <t>JKK</t>
  </si>
  <si>
    <t>JKG</t>
  </si>
  <si>
    <t>SK</t>
  </si>
  <si>
    <t>DB</t>
  </si>
  <si>
    <t>JK</t>
  </si>
  <si>
    <t>KT</t>
  </si>
  <si>
    <t>21 HST</t>
  </si>
  <si>
    <t>28 HST</t>
  </si>
  <si>
    <t>P0</t>
  </si>
  <si>
    <t>P1</t>
  </si>
  <si>
    <t>P2</t>
  </si>
  <si>
    <t>P3</t>
  </si>
  <si>
    <t>P4</t>
  </si>
  <si>
    <t>RATA-RATA</t>
  </si>
  <si>
    <t>PERLAKUAN</t>
  </si>
  <si>
    <t>ULANGAN</t>
  </si>
  <si>
    <t>JKP</t>
  </si>
  <si>
    <t>F HIT</t>
  </si>
  <si>
    <t>F TABEL</t>
  </si>
  <si>
    <t>NOTASI</t>
  </si>
  <si>
    <t>KELOMPOK</t>
  </si>
  <si>
    <t>GALAT</t>
  </si>
  <si>
    <t>SD</t>
  </si>
  <si>
    <t>BNJ 5%</t>
  </si>
  <si>
    <t>BNJ</t>
  </si>
  <si>
    <t>RATA+BNJ</t>
  </si>
  <si>
    <t>SIMBOL</t>
  </si>
  <si>
    <t>a</t>
  </si>
  <si>
    <t>b</t>
  </si>
  <si>
    <t>14 HST</t>
  </si>
  <si>
    <t>7 HST</t>
  </si>
  <si>
    <t>35 HST</t>
  </si>
  <si>
    <t>c</t>
  </si>
  <si>
    <t>bc</t>
  </si>
  <si>
    <t>TINGGI TANAMAN</t>
  </si>
  <si>
    <t>JUMLAH DAUN</t>
  </si>
  <si>
    <t>D0</t>
  </si>
  <si>
    <t>D1</t>
  </si>
  <si>
    <t>D2</t>
  </si>
  <si>
    <t>D3</t>
  </si>
  <si>
    <t>D4</t>
  </si>
  <si>
    <t>JUMLAH CABANG</t>
  </si>
  <si>
    <t>DIAMETER BATANG</t>
  </si>
  <si>
    <t>BERAT TANAMAN</t>
  </si>
  <si>
    <t>BERAT DAUN</t>
  </si>
  <si>
    <t>TN</t>
  </si>
  <si>
    <t>ab</t>
  </si>
  <si>
    <t>42 HST</t>
  </si>
  <si>
    <t>abc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</si>
</sst>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sz val="48"/>
      <color theme="1"/>
      <name val="Times New Roman"/>
      <family val="1"/>
    </font>
    <font>
      <sz val="24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9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2" fontId="1" fillId="0" borderId="1" xfId="0" applyNumberFormat="1" applyFont="1" applyBorder="1"/>
    <xf numFmtId="0" fontId="1" fillId="3" borderId="0" xfId="0" applyFont="1" applyFill="1" applyBorder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3" borderId="0" xfId="0" applyFont="1" applyFill="1" applyBorder="1"/>
    <xf numFmtId="0" fontId="3" fillId="3" borderId="0" xfId="0" applyFont="1" applyFill="1"/>
    <xf numFmtId="0" fontId="3" fillId="0" borderId="0" xfId="0" applyFont="1" applyBorder="1"/>
    <xf numFmtId="0" fontId="3" fillId="3" borderId="0" xfId="0" applyFont="1" applyFill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1" fillId="0" borderId="1" xfId="0" applyFont="1" applyFill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2" fontId="1" fillId="7" borderId="1" xfId="0" applyNumberFormat="1" applyFont="1" applyFill="1" applyBorder="1" applyAlignment="1">
      <alignment horizontal="center" vertical="center"/>
    </xf>
    <xf numFmtId="2" fontId="1" fillId="8" borderId="1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7" xfId="0" applyFont="1" applyBorder="1"/>
    <xf numFmtId="0" fontId="3" fillId="0" borderId="8" xfId="0" applyFont="1" applyBorder="1"/>
    <xf numFmtId="0" fontId="1" fillId="7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7" fillId="0" borderId="7" xfId="0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2" fontId="8" fillId="0" borderId="9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/>
    </xf>
    <xf numFmtId="2" fontId="3" fillId="0" borderId="7" xfId="0" applyNumberFormat="1" applyFont="1" applyBorder="1"/>
    <xf numFmtId="2" fontId="3" fillId="0" borderId="0" xfId="0" applyNumberFormat="1" applyFont="1" applyBorder="1"/>
    <xf numFmtId="2" fontId="3" fillId="0" borderId="8" xfId="0" applyNumberFormat="1" applyFont="1" applyBorder="1"/>
    <xf numFmtId="0" fontId="2" fillId="0" borderId="8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2" fontId="1" fillId="0" borderId="8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3" fillId="0" borderId="0" xfId="0" applyFont="1" applyAlignment="1"/>
    <xf numFmtId="2" fontId="8" fillId="0" borderId="9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2" fontId="8" fillId="0" borderId="8" xfId="0" applyNumberFormat="1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2" fontId="2" fillId="0" borderId="9" xfId="0" applyNumberFormat="1" applyFont="1" applyFill="1" applyBorder="1" applyAlignment="1">
      <alignment horizontal="center" vertical="center"/>
    </xf>
    <xf numFmtId="2" fontId="2" fillId="0" borderId="8" xfId="0" applyNumberFormat="1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1DEFF"/>
      <color rgb="FFFFCCCC"/>
      <color rgb="FFF07CC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0</xdr:colOff>
      <xdr:row>8</xdr:row>
      <xdr:rowOff>23232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0907375" y="183779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0</xdr:colOff>
      <xdr:row>8</xdr:row>
      <xdr:rowOff>23232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B37D106-FCD6-438D-B9E8-20323D42F250}"/>
            </a:ext>
          </a:extLst>
        </xdr:cNvPr>
        <xdr:cNvSpPr txBox="1"/>
      </xdr:nvSpPr>
      <xdr:spPr>
        <a:xfrm>
          <a:off x="18335625" y="15948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24</xdr:col>
      <xdr:colOff>0</xdr:colOff>
      <xdr:row>8</xdr:row>
      <xdr:rowOff>23232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3C514CB-635F-4161-958A-A70E507C95B3}"/>
            </a:ext>
          </a:extLst>
        </xdr:cNvPr>
        <xdr:cNvSpPr txBox="1"/>
      </xdr:nvSpPr>
      <xdr:spPr>
        <a:xfrm>
          <a:off x="18335625" y="15948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0</xdr:colOff>
      <xdr:row>8</xdr:row>
      <xdr:rowOff>23232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1C06333-5FF3-4129-98D9-E253C60E1646}"/>
            </a:ext>
          </a:extLst>
        </xdr:cNvPr>
        <xdr:cNvSpPr txBox="1"/>
      </xdr:nvSpPr>
      <xdr:spPr>
        <a:xfrm>
          <a:off x="18335625" y="15948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23</xdr:col>
      <xdr:colOff>0</xdr:colOff>
      <xdr:row>8</xdr:row>
      <xdr:rowOff>23232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91A0A02-D72D-4B05-933F-4C113568FE41}"/>
            </a:ext>
          </a:extLst>
        </xdr:cNvPr>
        <xdr:cNvSpPr txBox="1"/>
      </xdr:nvSpPr>
      <xdr:spPr>
        <a:xfrm>
          <a:off x="18335625" y="15948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23</xdr:col>
      <xdr:colOff>0</xdr:colOff>
      <xdr:row>26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E3CD800-E44A-4DF8-ADA4-D7D5AC30F1FC}"/>
            </a:ext>
          </a:extLst>
        </xdr:cNvPr>
        <xdr:cNvSpPr txBox="1"/>
      </xdr:nvSpPr>
      <xdr:spPr>
        <a:xfrm>
          <a:off x="18404758" y="163121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23</xdr:col>
      <xdr:colOff>0</xdr:colOff>
      <xdr:row>26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20C03AE-9976-4FAA-9981-BA543A63F3AC}"/>
            </a:ext>
          </a:extLst>
        </xdr:cNvPr>
        <xdr:cNvSpPr txBox="1"/>
      </xdr:nvSpPr>
      <xdr:spPr>
        <a:xfrm>
          <a:off x="18404758" y="163121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23</xdr:col>
      <xdr:colOff>0</xdr:colOff>
      <xdr:row>26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396AA6A0-03BB-4F53-BEB4-B3402DF2FE94}"/>
            </a:ext>
          </a:extLst>
        </xdr:cNvPr>
        <xdr:cNvSpPr txBox="1"/>
      </xdr:nvSpPr>
      <xdr:spPr>
        <a:xfrm>
          <a:off x="18404758" y="1215992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23</xdr:col>
      <xdr:colOff>0</xdr:colOff>
      <xdr:row>26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E56ED22D-34A1-4406-A7FF-53F0B36F67AC}"/>
            </a:ext>
          </a:extLst>
        </xdr:cNvPr>
        <xdr:cNvSpPr txBox="1"/>
      </xdr:nvSpPr>
      <xdr:spPr>
        <a:xfrm>
          <a:off x="18404758" y="163121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23</xdr:col>
      <xdr:colOff>0</xdr:colOff>
      <xdr:row>26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DA5C4BF9-206B-4B31-A16A-A1CCA60FA533}"/>
            </a:ext>
          </a:extLst>
        </xdr:cNvPr>
        <xdr:cNvSpPr txBox="1"/>
      </xdr:nvSpPr>
      <xdr:spPr>
        <a:xfrm>
          <a:off x="18404758" y="226886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23</xdr:col>
      <xdr:colOff>0</xdr:colOff>
      <xdr:row>34</xdr:row>
      <xdr:rowOff>23232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1291BB4F-FEDB-47C0-B734-5AA83154F6EC}"/>
            </a:ext>
          </a:extLst>
        </xdr:cNvPr>
        <xdr:cNvSpPr txBox="1"/>
      </xdr:nvSpPr>
      <xdr:spPr>
        <a:xfrm>
          <a:off x="18404758" y="279529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23</xdr:col>
      <xdr:colOff>0</xdr:colOff>
      <xdr:row>52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1B1ECB8D-B0F1-418A-A59A-F69A46D3BEDD}"/>
            </a:ext>
          </a:extLst>
        </xdr:cNvPr>
        <xdr:cNvSpPr txBox="1"/>
      </xdr:nvSpPr>
      <xdr:spPr>
        <a:xfrm>
          <a:off x="18404758" y="279529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23</xdr:col>
      <xdr:colOff>0</xdr:colOff>
      <xdr:row>26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C59F8832-F0E5-47AE-AA74-D849EECD5A79}"/>
            </a:ext>
          </a:extLst>
        </xdr:cNvPr>
        <xdr:cNvSpPr txBox="1"/>
      </xdr:nvSpPr>
      <xdr:spPr>
        <a:xfrm>
          <a:off x="17595645" y="163121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23</xdr:col>
      <xdr:colOff>0</xdr:colOff>
      <xdr:row>34</xdr:row>
      <xdr:rowOff>23232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821FCCDF-6DDB-48E6-89AC-29D6EEE45745}"/>
            </a:ext>
          </a:extLst>
        </xdr:cNvPr>
        <xdr:cNvSpPr txBox="1"/>
      </xdr:nvSpPr>
      <xdr:spPr>
        <a:xfrm>
          <a:off x="17595645" y="163121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23</xdr:col>
      <xdr:colOff>0</xdr:colOff>
      <xdr:row>26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2A56F659-BC41-4D72-9FAC-A32D4313290F}"/>
            </a:ext>
          </a:extLst>
        </xdr:cNvPr>
        <xdr:cNvSpPr txBox="1"/>
      </xdr:nvSpPr>
      <xdr:spPr>
        <a:xfrm>
          <a:off x="17595645" y="163121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152"/>
  <sheetViews>
    <sheetView tabSelected="1" zoomScaleNormal="100" workbookViewId="0">
      <selection sqref="A1:N2"/>
    </sheetView>
  </sheetViews>
  <sheetFormatPr defaultRowHeight="15" x14ac:dyDescent="0.25"/>
  <cols>
    <col min="1" max="1" width="15.42578125" style="21" customWidth="1"/>
    <col min="2" max="5" width="9.140625" style="21"/>
    <col min="6" max="6" width="13" style="21" customWidth="1"/>
    <col min="7" max="7" width="15.5703125" style="21" customWidth="1"/>
    <col min="8" max="8" width="9.140625" style="21"/>
    <col min="9" max="13" width="10.7109375" style="21" customWidth="1"/>
    <col min="14" max="15" width="9.140625" style="21"/>
    <col min="16" max="19" width="14.5703125" style="22" customWidth="1"/>
    <col min="20" max="20" width="9.140625" style="21"/>
    <col min="21" max="21" width="9.140625" style="21" customWidth="1"/>
    <col min="22" max="22" width="9.140625" style="21"/>
    <col min="23" max="23" width="12.85546875" style="21" customWidth="1"/>
    <col min="24" max="24" width="8.42578125" style="21" customWidth="1"/>
    <col min="25" max="25" width="3.5703125" style="21" customWidth="1"/>
    <col min="26" max="26" width="8.42578125" style="21" customWidth="1"/>
    <col min="27" max="27" width="3.5703125" style="21" customWidth="1"/>
    <col min="28" max="28" width="8.42578125" style="21" customWidth="1"/>
    <col min="29" max="30" width="9.140625" style="21" hidden="1" customWidth="1"/>
    <col min="31" max="33" width="8.42578125" style="21" customWidth="1"/>
    <col min="34" max="34" width="9.140625" style="21"/>
    <col min="35" max="35" width="13.28515625" style="21" customWidth="1"/>
    <col min="36" max="16384" width="9.140625" style="21"/>
  </cols>
  <sheetData>
    <row r="1" spans="1:42" x14ac:dyDescent="0.25">
      <c r="A1" s="99" t="s">
        <v>40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42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4" spans="1:42" ht="15.75" x14ac:dyDescent="0.25">
      <c r="A4" s="90" t="s">
        <v>20</v>
      </c>
      <c r="B4" s="92" t="s">
        <v>21</v>
      </c>
      <c r="C4" s="93"/>
      <c r="D4" s="93"/>
      <c r="E4" s="90" t="s">
        <v>3</v>
      </c>
      <c r="F4" s="90" t="s">
        <v>19</v>
      </c>
      <c r="W4" s="79" t="s">
        <v>40</v>
      </c>
      <c r="X4" s="79"/>
      <c r="Y4" s="79"/>
      <c r="Z4" s="79"/>
      <c r="AA4" s="79"/>
      <c r="AB4" s="79"/>
      <c r="AC4" s="79"/>
      <c r="AD4" s="79"/>
      <c r="AE4" s="79"/>
      <c r="AF4" s="79"/>
      <c r="AG4" s="79"/>
      <c r="AI4" s="31" t="s">
        <v>19</v>
      </c>
      <c r="AJ4" s="31">
        <v>7</v>
      </c>
      <c r="AK4" s="31">
        <v>14</v>
      </c>
      <c r="AL4" s="31">
        <v>21</v>
      </c>
      <c r="AM4" s="31">
        <v>28</v>
      </c>
      <c r="AN4" s="31">
        <v>35</v>
      </c>
      <c r="AO4" s="31">
        <v>42</v>
      </c>
    </row>
    <row r="5" spans="1:42" ht="15.75" x14ac:dyDescent="0.25">
      <c r="A5" s="91"/>
      <c r="B5" s="16" t="s">
        <v>0</v>
      </c>
      <c r="C5" s="16" t="s">
        <v>1</v>
      </c>
      <c r="D5" s="16" t="s">
        <v>2</v>
      </c>
      <c r="E5" s="91"/>
      <c r="F5" s="91"/>
      <c r="H5" s="10" t="s">
        <v>4</v>
      </c>
      <c r="I5" s="19">
        <f>(E11^2)/(B14*B15)</f>
        <v>819.92066666666653</v>
      </c>
      <c r="M5" s="94">
        <v>7</v>
      </c>
      <c r="P5" s="44"/>
      <c r="W5" s="52" t="s">
        <v>20</v>
      </c>
      <c r="X5" s="81" t="s">
        <v>36</v>
      </c>
      <c r="Y5" s="81"/>
      <c r="Z5" s="101" t="s">
        <v>35</v>
      </c>
      <c r="AA5" s="101"/>
      <c r="AB5" s="101" t="s">
        <v>12</v>
      </c>
      <c r="AC5" s="101"/>
      <c r="AD5" s="101"/>
      <c r="AE5" s="53" t="s">
        <v>13</v>
      </c>
      <c r="AF5" s="53" t="s">
        <v>37</v>
      </c>
      <c r="AG5" s="54" t="s">
        <v>53</v>
      </c>
      <c r="AI5" s="31" t="s">
        <v>42</v>
      </c>
      <c r="AJ5" s="32">
        <f>F6</f>
        <v>6</v>
      </c>
      <c r="AK5" s="32">
        <f>F31</f>
        <v>7.7333333333333334</v>
      </c>
      <c r="AL5" s="32">
        <f>F56</f>
        <v>10.133333333333333</v>
      </c>
      <c r="AM5" s="32">
        <f>F81</f>
        <v>16.500000000000004</v>
      </c>
      <c r="AN5" s="32">
        <f>F106</f>
        <v>25.7</v>
      </c>
      <c r="AO5" s="32">
        <f>F131</f>
        <v>34.633333333333333</v>
      </c>
    </row>
    <row r="6" spans="1:42" ht="15.75" x14ac:dyDescent="0.25">
      <c r="A6" s="16" t="s">
        <v>42</v>
      </c>
      <c r="B6" s="16">
        <v>5.3</v>
      </c>
      <c r="C6" s="16">
        <v>5.2</v>
      </c>
      <c r="D6" s="16">
        <v>7.5</v>
      </c>
      <c r="E6" s="16">
        <f>SUM(B6:D6)</f>
        <v>18</v>
      </c>
      <c r="F6" s="2">
        <f>AVERAGE(B6:D6)</f>
        <v>6</v>
      </c>
      <c r="H6" s="10" t="s">
        <v>5</v>
      </c>
      <c r="I6" s="19">
        <f>SUMSQ(B6:D10)-I5</f>
        <v>34.44933333333347</v>
      </c>
      <c r="M6" s="94"/>
      <c r="P6" s="44"/>
      <c r="W6" s="55" t="s">
        <v>42</v>
      </c>
      <c r="X6" s="56">
        <v>6</v>
      </c>
      <c r="Y6" s="56" t="s">
        <v>33</v>
      </c>
      <c r="Z6" s="57">
        <v>7.7333333333333334</v>
      </c>
      <c r="AA6" s="57" t="s">
        <v>33</v>
      </c>
      <c r="AB6" s="57">
        <v>10.133333333333333</v>
      </c>
      <c r="AC6" s="57">
        <v>16.500000000000004</v>
      </c>
      <c r="AD6" s="57"/>
      <c r="AE6" s="57">
        <v>16.500000000000004</v>
      </c>
      <c r="AF6" s="57">
        <v>25.7</v>
      </c>
      <c r="AG6" s="56">
        <v>34.633333333333333</v>
      </c>
      <c r="AI6" s="31" t="s">
        <v>43</v>
      </c>
      <c r="AJ6" s="32">
        <f t="shared" ref="AJ6:AJ9" si="0">F7</f>
        <v>6.7666666666666666</v>
      </c>
      <c r="AK6" s="32">
        <f t="shared" ref="AK6:AK9" si="1">F32</f>
        <v>11.233333333333334</v>
      </c>
      <c r="AL6" s="32">
        <f t="shared" ref="AL6:AL9" si="2">F57</f>
        <v>18.966666666666665</v>
      </c>
      <c r="AM6" s="37">
        <f t="shared" ref="AM6:AM9" si="3">F82</f>
        <v>31.599999999999998</v>
      </c>
      <c r="AN6" s="37">
        <f t="shared" ref="AN6:AN9" si="4">F107</f>
        <v>36.833333333333336</v>
      </c>
      <c r="AO6" s="32">
        <f t="shared" ref="AO6:AO9" si="5">F132</f>
        <v>41.06666666666667</v>
      </c>
      <c r="AP6" s="11"/>
    </row>
    <row r="7" spans="1:42" ht="15.75" x14ac:dyDescent="0.25">
      <c r="A7" s="16" t="s">
        <v>43</v>
      </c>
      <c r="B7" s="16">
        <v>6.3</v>
      </c>
      <c r="C7" s="16">
        <v>7.5</v>
      </c>
      <c r="D7" s="16">
        <v>6.5</v>
      </c>
      <c r="E7" s="16">
        <f>SUM(B7:D7)</f>
        <v>20.3</v>
      </c>
      <c r="F7" s="2">
        <f>AVERAGE(B7:D7)</f>
        <v>6.7666666666666666</v>
      </c>
      <c r="H7" s="10" t="s">
        <v>6</v>
      </c>
      <c r="I7" s="19">
        <f>(SUMSQ(B11:D11)/B14)-I5</f>
        <v>0.13333333333332575</v>
      </c>
      <c r="M7" s="94"/>
      <c r="P7" s="44"/>
      <c r="W7" s="58" t="s">
        <v>43</v>
      </c>
      <c r="X7" s="56">
        <v>6.7666666666666666</v>
      </c>
      <c r="Y7" s="56" t="s">
        <v>52</v>
      </c>
      <c r="Z7" s="56">
        <v>11.233333333333334</v>
      </c>
      <c r="AA7" s="56" t="s">
        <v>52</v>
      </c>
      <c r="AB7" s="56">
        <v>18.966666666666665</v>
      </c>
      <c r="AC7" s="56">
        <v>31.599999999999998</v>
      </c>
      <c r="AD7" s="56"/>
      <c r="AE7" s="56">
        <v>31.599999999999998</v>
      </c>
      <c r="AF7" s="56">
        <v>36.833333333333336</v>
      </c>
      <c r="AG7" s="56">
        <v>41.06666666666667</v>
      </c>
      <c r="AI7" s="31" t="s">
        <v>44</v>
      </c>
      <c r="AJ7" s="32">
        <f t="shared" si="0"/>
        <v>6.9666666666666659</v>
      </c>
      <c r="AK7" s="32">
        <f t="shared" si="1"/>
        <v>10.433333333333332</v>
      </c>
      <c r="AL7" s="32">
        <f t="shared" si="2"/>
        <v>17.866666666666664</v>
      </c>
      <c r="AM7" s="32">
        <f t="shared" si="3"/>
        <v>27.333333333333332</v>
      </c>
      <c r="AN7" s="32">
        <f t="shared" si="4"/>
        <v>35.6</v>
      </c>
      <c r="AO7" s="37">
        <f t="shared" si="5"/>
        <v>42.533333333333331</v>
      </c>
      <c r="AP7" s="11"/>
    </row>
    <row r="8" spans="1:42" ht="15.75" x14ac:dyDescent="0.25">
      <c r="A8" s="16" t="s">
        <v>44</v>
      </c>
      <c r="B8" s="16">
        <v>6.4</v>
      </c>
      <c r="C8" s="16">
        <v>7.5</v>
      </c>
      <c r="D8" s="16">
        <v>7</v>
      </c>
      <c r="E8" s="16">
        <f>SUM(B8:D8)</f>
        <v>20.9</v>
      </c>
      <c r="F8" s="2">
        <f>AVERAGE(B8:D8)</f>
        <v>6.9666666666666659</v>
      </c>
      <c r="H8" s="10" t="s">
        <v>22</v>
      </c>
      <c r="I8" s="19">
        <f>(SUMSQ(E6:E10)/B15)-I5</f>
        <v>24.462666666666792</v>
      </c>
      <c r="M8" s="94"/>
      <c r="P8" s="44"/>
      <c r="W8" s="58" t="s">
        <v>44</v>
      </c>
      <c r="X8" s="56">
        <v>6.9666666666666659</v>
      </c>
      <c r="Y8" s="56" t="s">
        <v>52</v>
      </c>
      <c r="Z8" s="56">
        <v>10.433333333333332</v>
      </c>
      <c r="AA8" s="56" t="s">
        <v>52</v>
      </c>
      <c r="AB8" s="56">
        <v>17.866666666666664</v>
      </c>
      <c r="AC8" s="56">
        <v>27.333333333333332</v>
      </c>
      <c r="AD8" s="56"/>
      <c r="AE8" s="56">
        <v>27.333333333333332</v>
      </c>
      <c r="AF8" s="56">
        <v>35.6</v>
      </c>
      <c r="AG8" s="56">
        <v>42.533333333333331</v>
      </c>
      <c r="AI8" s="31" t="s">
        <v>45</v>
      </c>
      <c r="AJ8" s="32">
        <f t="shared" si="0"/>
        <v>7.4666666666666677</v>
      </c>
      <c r="AK8" s="32">
        <f t="shared" si="1"/>
        <v>12.4</v>
      </c>
      <c r="AL8" s="37">
        <f t="shared" si="2"/>
        <v>19.2</v>
      </c>
      <c r="AM8" s="34">
        <f t="shared" si="3"/>
        <v>28.133333333333329</v>
      </c>
      <c r="AN8" s="32">
        <f t="shared" si="4"/>
        <v>33.666666666666664</v>
      </c>
      <c r="AO8" s="32">
        <f t="shared" si="5"/>
        <v>39.766666666666673</v>
      </c>
      <c r="AP8" s="11"/>
    </row>
    <row r="9" spans="1:42" ht="15.75" x14ac:dyDescent="0.25">
      <c r="A9" s="16" t="s">
        <v>45</v>
      </c>
      <c r="B9" s="16">
        <v>7.7</v>
      </c>
      <c r="C9" s="16">
        <v>7.4</v>
      </c>
      <c r="D9" s="16">
        <v>7.3</v>
      </c>
      <c r="E9" s="16">
        <f>SUM(B9:D9)</f>
        <v>22.400000000000002</v>
      </c>
      <c r="F9" s="2">
        <f>AVERAGE(B9:D9)</f>
        <v>7.4666666666666677</v>
      </c>
      <c r="H9" s="10" t="s">
        <v>7</v>
      </c>
      <c r="I9" s="19">
        <f>I6-I7-I8</f>
        <v>9.853333333333353</v>
      </c>
      <c r="P9" s="44"/>
      <c r="W9" s="58" t="s">
        <v>45</v>
      </c>
      <c r="X9" s="56">
        <v>7.4666666666666677</v>
      </c>
      <c r="Y9" s="56" t="s">
        <v>52</v>
      </c>
      <c r="Z9" s="56">
        <v>12.4</v>
      </c>
      <c r="AA9" s="56" t="s">
        <v>34</v>
      </c>
      <c r="AB9" s="56">
        <v>19.2</v>
      </c>
      <c r="AC9" s="56">
        <v>28.133333333333329</v>
      </c>
      <c r="AD9" s="56"/>
      <c r="AE9" s="56">
        <v>28.133333333333329</v>
      </c>
      <c r="AF9" s="56">
        <v>33.666666666666664</v>
      </c>
      <c r="AG9" s="56">
        <v>39.766666666666673</v>
      </c>
      <c r="AI9" s="31" t="s">
        <v>46</v>
      </c>
      <c r="AJ9" s="37">
        <f t="shared" si="0"/>
        <v>9.7666666666666657</v>
      </c>
      <c r="AK9" s="37">
        <f t="shared" si="1"/>
        <v>13.366666666666667</v>
      </c>
      <c r="AL9" s="32">
        <f t="shared" si="2"/>
        <v>17.966666666666665</v>
      </c>
      <c r="AM9" s="32">
        <f t="shared" si="3"/>
        <v>26.7</v>
      </c>
      <c r="AN9" s="32">
        <f t="shared" si="4"/>
        <v>32.700000000000003</v>
      </c>
      <c r="AO9" s="32">
        <f t="shared" si="5"/>
        <v>37.666666666666664</v>
      </c>
      <c r="AP9" s="11"/>
    </row>
    <row r="10" spans="1:42" ht="15.75" x14ac:dyDescent="0.25">
      <c r="A10" s="16" t="s">
        <v>46</v>
      </c>
      <c r="B10" s="16">
        <v>11.6</v>
      </c>
      <c r="C10" s="16">
        <v>8.6999999999999993</v>
      </c>
      <c r="D10" s="16">
        <v>9</v>
      </c>
      <c r="E10" s="16">
        <f>SUM(B10:D10)</f>
        <v>29.299999999999997</v>
      </c>
      <c r="F10" s="2">
        <f>AVERAGE(B10:D10)</f>
        <v>9.7666666666666657</v>
      </c>
      <c r="W10" s="59" t="s">
        <v>46</v>
      </c>
      <c r="X10" s="56">
        <v>9.7666666666666657</v>
      </c>
      <c r="Y10" s="56" t="s">
        <v>34</v>
      </c>
      <c r="Z10" s="60">
        <v>13.366666666666667</v>
      </c>
      <c r="AA10" s="60" t="s">
        <v>34</v>
      </c>
      <c r="AB10" s="60">
        <v>17.966666666666665</v>
      </c>
      <c r="AC10" s="60">
        <v>26.7</v>
      </c>
      <c r="AD10" s="60"/>
      <c r="AE10" s="60">
        <v>26.7</v>
      </c>
      <c r="AF10" s="60">
        <v>32.700000000000003</v>
      </c>
      <c r="AG10" s="56">
        <v>37.666666666666664</v>
      </c>
      <c r="AJ10" s="11"/>
      <c r="AK10" s="11"/>
      <c r="AL10" s="11"/>
      <c r="AM10" s="11"/>
      <c r="AN10" s="11"/>
      <c r="AO10" s="11"/>
      <c r="AP10" s="11"/>
    </row>
    <row r="11" spans="1:42" ht="15.75" x14ac:dyDescent="0.25">
      <c r="A11" s="16" t="s">
        <v>3</v>
      </c>
      <c r="B11" s="16">
        <f>SUM(B6:B10)</f>
        <v>37.299999999999997</v>
      </c>
      <c r="C11" s="16">
        <f t="shared" ref="C11:D11" si="6">SUM(C6:C10)</f>
        <v>36.299999999999997</v>
      </c>
      <c r="D11" s="16">
        <f t="shared" si="6"/>
        <v>37.299999999999997</v>
      </c>
      <c r="E11" s="18">
        <f>SUM(E6:E10)</f>
        <v>110.89999999999999</v>
      </c>
      <c r="F11" s="8"/>
      <c r="W11" s="61" t="s">
        <v>30</v>
      </c>
      <c r="X11" s="78">
        <v>3.13</v>
      </c>
      <c r="Y11" s="78"/>
      <c r="Z11" s="82">
        <v>4.6399999999999997</v>
      </c>
      <c r="AA11" s="82"/>
      <c r="AB11" s="62" t="s">
        <v>51</v>
      </c>
      <c r="AC11" s="62" t="s">
        <v>51</v>
      </c>
      <c r="AD11" s="62" t="s">
        <v>51</v>
      </c>
      <c r="AE11" s="62" t="s">
        <v>51</v>
      </c>
      <c r="AF11" s="62" t="s">
        <v>51</v>
      </c>
      <c r="AG11" s="62" t="s">
        <v>51</v>
      </c>
      <c r="AJ11" s="11"/>
      <c r="AK11" s="11"/>
      <c r="AL11" s="11"/>
      <c r="AM11" s="11"/>
      <c r="AN11" s="11"/>
      <c r="AO11" s="11"/>
      <c r="AP11" s="11"/>
    </row>
    <row r="12" spans="1:42" ht="15" customHeight="1" x14ac:dyDescent="0.25">
      <c r="AJ12" s="11"/>
      <c r="AK12" s="11"/>
      <c r="AL12" s="11"/>
      <c r="AM12" s="11"/>
      <c r="AN12" s="11"/>
      <c r="AO12" s="11"/>
      <c r="AP12" s="11"/>
    </row>
    <row r="14" spans="1:42" ht="15.75" x14ac:dyDescent="0.25">
      <c r="A14" s="7" t="s">
        <v>20</v>
      </c>
      <c r="B14" s="21">
        <v>5</v>
      </c>
    </row>
    <row r="15" spans="1:42" ht="15.75" x14ac:dyDescent="0.25">
      <c r="A15" s="7" t="s">
        <v>21</v>
      </c>
      <c r="B15" s="21">
        <v>3</v>
      </c>
      <c r="G15" s="90" t="s">
        <v>8</v>
      </c>
      <c r="H15" s="90" t="s">
        <v>9</v>
      </c>
      <c r="I15" s="90" t="s">
        <v>10</v>
      </c>
      <c r="J15" s="90" t="s">
        <v>11</v>
      </c>
      <c r="K15" s="90" t="s">
        <v>23</v>
      </c>
      <c r="L15" s="92" t="s">
        <v>24</v>
      </c>
      <c r="M15" s="95"/>
      <c r="N15" s="90" t="s">
        <v>25</v>
      </c>
    </row>
    <row r="16" spans="1:42" ht="15.75" x14ac:dyDescent="0.25">
      <c r="G16" s="91"/>
      <c r="H16" s="91"/>
      <c r="I16" s="91"/>
      <c r="J16" s="91"/>
      <c r="K16" s="91"/>
      <c r="L16" s="1">
        <v>0.05</v>
      </c>
      <c r="M16" s="1">
        <v>0.01</v>
      </c>
      <c r="N16" s="91"/>
      <c r="P16" s="16" t="s">
        <v>28</v>
      </c>
      <c r="Q16" s="16" t="s">
        <v>29</v>
      </c>
      <c r="R16" s="16" t="s">
        <v>30</v>
      </c>
      <c r="S16" s="5"/>
    </row>
    <row r="17" spans="1:33" ht="15.75" x14ac:dyDescent="0.25">
      <c r="G17" s="16" t="s">
        <v>26</v>
      </c>
      <c r="H17" s="16">
        <f>B15-1</f>
        <v>2</v>
      </c>
      <c r="I17" s="2">
        <f>I7</f>
        <v>0.13333333333332575</v>
      </c>
      <c r="J17" s="2">
        <f>I17/H17</f>
        <v>6.6666666666662877E-2</v>
      </c>
      <c r="K17" s="2">
        <f>J17/J19</f>
        <v>5.4127198917452837E-2</v>
      </c>
      <c r="L17" s="2">
        <f>FINV(L16,H17,H19)</f>
        <v>4.4589701075245118</v>
      </c>
      <c r="M17" s="2">
        <f>FINV(M16,H17,H19)</f>
        <v>8.6491106406735145</v>
      </c>
      <c r="N17" s="16" t="str">
        <f>IF(K17&lt;L17,"TN",IF(K17&lt;M17,"*","**"))</f>
        <v>TN</v>
      </c>
      <c r="P17" s="2">
        <f>SQRT(J19/B15)</f>
        <v>0.64074609289137019</v>
      </c>
      <c r="Q17" s="16">
        <v>4.8899999999999997</v>
      </c>
      <c r="R17" s="2">
        <f>P17*Q17</f>
        <v>3.1332483942387999</v>
      </c>
      <c r="S17" s="5"/>
    </row>
    <row r="18" spans="1:33" ht="15.75" x14ac:dyDescent="0.25">
      <c r="G18" s="16" t="s">
        <v>20</v>
      </c>
      <c r="H18" s="16">
        <f>B14-1</f>
        <v>4</v>
      </c>
      <c r="I18" s="2">
        <f>I8</f>
        <v>24.462666666666792</v>
      </c>
      <c r="J18" s="2">
        <f>I18/H18</f>
        <v>6.1156666666666979</v>
      </c>
      <c r="K18" s="2">
        <f>J18/J19</f>
        <v>4.9653585926928434</v>
      </c>
      <c r="L18" s="2">
        <f>FINV(L16,H18,H19)</f>
        <v>3.8378533545558975</v>
      </c>
      <c r="M18" s="2">
        <f>FINV(M16,H18,H19)</f>
        <v>7.006076622955586</v>
      </c>
      <c r="N18" s="16" t="str">
        <f>IF(K18&lt;L18,"TN",IF(K18&lt;M18,"*","**"))</f>
        <v>*</v>
      </c>
      <c r="P18" s="5"/>
      <c r="Q18" s="5"/>
      <c r="R18" s="5"/>
      <c r="S18" s="5"/>
    </row>
    <row r="19" spans="1:33" ht="15.75" x14ac:dyDescent="0.25">
      <c r="G19" s="16" t="s">
        <v>27</v>
      </c>
      <c r="H19" s="16">
        <f>H17*H18</f>
        <v>8</v>
      </c>
      <c r="I19" s="2">
        <f>I9</f>
        <v>9.853333333333353</v>
      </c>
      <c r="J19" s="2">
        <f>I19/H19</f>
        <v>1.2316666666666691</v>
      </c>
      <c r="K19" s="6"/>
      <c r="L19" s="6"/>
      <c r="M19" s="6"/>
      <c r="N19" s="17"/>
      <c r="O19" s="23"/>
      <c r="P19" s="16" t="s">
        <v>20</v>
      </c>
      <c r="Q19" s="16" t="s">
        <v>19</v>
      </c>
      <c r="R19" s="16" t="s">
        <v>31</v>
      </c>
      <c r="S19" s="16" t="s">
        <v>32</v>
      </c>
    </row>
    <row r="20" spans="1:33" ht="15.75" x14ac:dyDescent="0.25">
      <c r="G20" s="16" t="s">
        <v>3</v>
      </c>
      <c r="H20" s="16">
        <f>SUM(H17:H19)</f>
        <v>14</v>
      </c>
      <c r="I20" s="2">
        <f>I6</f>
        <v>34.44933333333347</v>
      </c>
      <c r="J20" s="6"/>
      <c r="K20" s="6"/>
      <c r="L20" s="6"/>
      <c r="M20" s="6"/>
      <c r="N20" s="17"/>
      <c r="O20" s="23"/>
      <c r="P20" s="16" t="s">
        <v>42</v>
      </c>
      <c r="Q20" s="2">
        <v>6</v>
      </c>
      <c r="R20" s="45">
        <f>Q20+R17</f>
        <v>9.1332483942387999</v>
      </c>
      <c r="S20" s="16" t="s">
        <v>33</v>
      </c>
    </row>
    <row r="21" spans="1:33" ht="15.75" x14ac:dyDescent="0.25">
      <c r="G21" s="9"/>
      <c r="H21" s="9"/>
      <c r="I21" s="9"/>
      <c r="J21" s="9"/>
      <c r="K21" s="9"/>
      <c r="L21" s="9"/>
      <c r="M21" s="9"/>
      <c r="N21" s="9"/>
      <c r="P21" s="16" t="s">
        <v>43</v>
      </c>
      <c r="Q21" s="2">
        <v>6.7666666666666666</v>
      </c>
      <c r="R21" s="46">
        <f>Q21+R17</f>
        <v>9.8999150609054674</v>
      </c>
      <c r="S21" s="16" t="s">
        <v>52</v>
      </c>
    </row>
    <row r="22" spans="1:33" ht="15.75" x14ac:dyDescent="0.25">
      <c r="P22" s="16" t="s">
        <v>44</v>
      </c>
      <c r="Q22" s="2">
        <v>6.9666666666666659</v>
      </c>
      <c r="R22" s="2">
        <f>Q22+R17</f>
        <v>10.099915060905467</v>
      </c>
      <c r="S22" s="16" t="s">
        <v>52</v>
      </c>
    </row>
    <row r="23" spans="1:33" ht="15.75" x14ac:dyDescent="0.25">
      <c r="P23" s="16" t="s">
        <v>45</v>
      </c>
      <c r="Q23" s="2">
        <v>7.4666666666666677</v>
      </c>
      <c r="R23" s="2">
        <f>Q23+R17</f>
        <v>10.599915060905467</v>
      </c>
      <c r="S23" s="16" t="s">
        <v>52</v>
      </c>
    </row>
    <row r="24" spans="1:33" ht="15.75" x14ac:dyDescent="0.25">
      <c r="P24" s="16" t="s">
        <v>46</v>
      </c>
      <c r="Q24" s="2">
        <v>9.7666666666666657</v>
      </c>
      <c r="R24" s="2">
        <f>Q24+R17</f>
        <v>12.899915060905466</v>
      </c>
      <c r="S24" s="16" t="s">
        <v>34</v>
      </c>
    </row>
    <row r="25" spans="1:33" ht="15.75" x14ac:dyDescent="0.25">
      <c r="P25" s="5"/>
      <c r="Q25" s="5"/>
      <c r="R25" s="5"/>
      <c r="S25" s="5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</row>
    <row r="26" spans="1:33" s="23" customFormat="1" x14ac:dyDescent="0.25">
      <c r="P26" s="24"/>
      <c r="Q26" s="24"/>
      <c r="R26" s="24"/>
      <c r="S26" s="24"/>
    </row>
    <row r="27" spans="1:33" s="26" customFormat="1" ht="15" customHeight="1" x14ac:dyDescent="0.2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5"/>
      <c r="U27" s="25"/>
    </row>
    <row r="28" spans="1:33" ht="15" customHeight="1" x14ac:dyDescent="0.2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27"/>
      <c r="U28" s="27"/>
    </row>
    <row r="29" spans="1:33" ht="15" customHeight="1" x14ac:dyDescent="0.25">
      <c r="A29" s="90" t="s">
        <v>20</v>
      </c>
      <c r="B29" s="92" t="s">
        <v>21</v>
      </c>
      <c r="C29" s="93"/>
      <c r="D29" s="93"/>
      <c r="E29" s="90" t="s">
        <v>3</v>
      </c>
      <c r="F29" s="90" t="s">
        <v>19</v>
      </c>
      <c r="P29" s="11"/>
      <c r="Q29" s="11"/>
      <c r="R29" s="11"/>
      <c r="S29" s="11"/>
      <c r="T29" s="27"/>
      <c r="U29" s="27"/>
    </row>
    <row r="30" spans="1:33" ht="15" customHeight="1" x14ac:dyDescent="0.25">
      <c r="A30" s="91"/>
      <c r="B30" s="16" t="s">
        <v>0</v>
      </c>
      <c r="C30" s="16" t="s">
        <v>1</v>
      </c>
      <c r="D30" s="16" t="s">
        <v>2</v>
      </c>
      <c r="E30" s="91"/>
      <c r="F30" s="91"/>
      <c r="H30" s="10" t="s">
        <v>4</v>
      </c>
      <c r="I30" s="19">
        <f>(E36^2)/(B39*B40)</f>
        <v>1826.0166666666667</v>
      </c>
      <c r="M30" s="94">
        <v>14</v>
      </c>
      <c r="N30" s="94"/>
      <c r="P30" s="11"/>
      <c r="Q30" s="11"/>
      <c r="R30" s="11"/>
      <c r="S30" s="11"/>
      <c r="T30" s="27"/>
      <c r="U30" s="27"/>
    </row>
    <row r="31" spans="1:33" ht="15" customHeight="1" x14ac:dyDescent="0.25">
      <c r="A31" s="16" t="s">
        <v>42</v>
      </c>
      <c r="B31" s="16">
        <v>8.6</v>
      </c>
      <c r="C31" s="16">
        <v>6.5</v>
      </c>
      <c r="D31" s="16">
        <v>8.1</v>
      </c>
      <c r="E31" s="16">
        <f>SUM(B31:D31)</f>
        <v>23.2</v>
      </c>
      <c r="F31" s="2">
        <f>AVERAGE(B31:D31)</f>
        <v>7.7333333333333334</v>
      </c>
      <c r="H31" s="10" t="s">
        <v>5</v>
      </c>
      <c r="I31" s="19">
        <f>SUMSQ(B31:D35)-I30</f>
        <v>85.453333333333376</v>
      </c>
      <c r="M31" s="94"/>
      <c r="N31" s="94"/>
      <c r="P31" s="11"/>
      <c r="Q31" s="11"/>
      <c r="R31" s="11"/>
      <c r="S31" s="11"/>
      <c r="T31" s="27"/>
      <c r="U31" s="27"/>
    </row>
    <row r="32" spans="1:33" ht="15" customHeight="1" x14ac:dyDescent="0.25">
      <c r="A32" s="16" t="s">
        <v>43</v>
      </c>
      <c r="B32" s="16">
        <v>9.9</v>
      </c>
      <c r="C32" s="16">
        <v>12.1</v>
      </c>
      <c r="D32" s="16">
        <v>11.7</v>
      </c>
      <c r="E32" s="16">
        <f>SUM(B32:D32)</f>
        <v>33.700000000000003</v>
      </c>
      <c r="F32" s="2">
        <f t="shared" ref="F32:F35" si="7">AVERAGE(B32:D32)</f>
        <v>11.233333333333334</v>
      </c>
      <c r="H32" s="10" t="s">
        <v>6</v>
      </c>
      <c r="I32" s="19">
        <f>(SUMSQ(B36:D36)/B39)-I30</f>
        <v>8.0173333333336814</v>
      </c>
      <c r="M32" s="94"/>
      <c r="N32" s="94"/>
      <c r="P32" s="11"/>
      <c r="Q32" s="11"/>
      <c r="R32" s="11"/>
      <c r="S32" s="11"/>
      <c r="T32" s="27"/>
      <c r="U32" s="27"/>
    </row>
    <row r="33" spans="1:21" ht="15" customHeight="1" x14ac:dyDescent="0.25">
      <c r="A33" s="16" t="s">
        <v>44</v>
      </c>
      <c r="B33" s="16">
        <v>10.8</v>
      </c>
      <c r="C33" s="16">
        <v>12.1</v>
      </c>
      <c r="D33" s="16">
        <v>8.4</v>
      </c>
      <c r="E33" s="16">
        <f>SUM(B33:D33)</f>
        <v>31.299999999999997</v>
      </c>
      <c r="F33" s="2">
        <f t="shared" si="7"/>
        <v>10.433333333333332</v>
      </c>
      <c r="H33" s="10" t="s">
        <v>22</v>
      </c>
      <c r="I33" s="19">
        <f>(SUMSQ(E31:E35)/B40)-I30</f>
        <v>55.806666666666843</v>
      </c>
      <c r="M33" s="94"/>
      <c r="N33" s="94"/>
      <c r="P33" s="11"/>
      <c r="Q33" s="11"/>
      <c r="R33" s="11"/>
      <c r="S33" s="11"/>
      <c r="T33" s="27"/>
      <c r="U33" s="27"/>
    </row>
    <row r="34" spans="1:21" ht="15" customHeight="1" x14ac:dyDescent="0.25">
      <c r="A34" s="16" t="s">
        <v>45</v>
      </c>
      <c r="B34" s="16">
        <v>13.8</v>
      </c>
      <c r="C34" s="16">
        <v>11.9</v>
      </c>
      <c r="D34" s="16">
        <v>11.5</v>
      </c>
      <c r="E34" s="16">
        <f>SUM(B34:D34)</f>
        <v>37.200000000000003</v>
      </c>
      <c r="F34" s="2">
        <f t="shared" si="7"/>
        <v>12.4</v>
      </c>
      <c r="H34" s="10" t="s">
        <v>7</v>
      </c>
      <c r="I34" s="19">
        <f>I31-I32-I33</f>
        <v>21.629333333332852</v>
      </c>
      <c r="M34" s="94"/>
      <c r="N34" s="94"/>
      <c r="P34" s="11"/>
      <c r="Q34" s="11"/>
      <c r="R34" s="11"/>
      <c r="S34" s="11"/>
      <c r="T34" s="27"/>
      <c r="U34" s="27"/>
    </row>
    <row r="35" spans="1:21" ht="15" customHeight="1" x14ac:dyDescent="0.25">
      <c r="A35" s="16" t="s">
        <v>46</v>
      </c>
      <c r="B35" s="16">
        <v>14.5</v>
      </c>
      <c r="C35" s="16">
        <v>15.3</v>
      </c>
      <c r="D35" s="16">
        <v>10.3</v>
      </c>
      <c r="E35" s="16">
        <f>SUM(B35:D35)</f>
        <v>40.1</v>
      </c>
      <c r="F35" s="2">
        <f t="shared" si="7"/>
        <v>13.366666666666667</v>
      </c>
      <c r="P35" s="11"/>
      <c r="Q35" s="11"/>
      <c r="R35" s="11"/>
      <c r="S35" s="11"/>
      <c r="T35" s="27"/>
      <c r="U35" s="27"/>
    </row>
    <row r="36" spans="1:21" ht="15" customHeight="1" x14ac:dyDescent="0.25">
      <c r="A36" s="16" t="s">
        <v>3</v>
      </c>
      <c r="B36" s="16">
        <f>SUM(B31:B35)</f>
        <v>57.6</v>
      </c>
      <c r="C36" s="16">
        <f t="shared" ref="C36:D36" si="8">SUM(C31:C35)</f>
        <v>57.900000000000006</v>
      </c>
      <c r="D36" s="16">
        <f t="shared" si="8"/>
        <v>50</v>
      </c>
      <c r="E36" s="18">
        <f>SUM(E31:E35)</f>
        <v>165.5</v>
      </c>
      <c r="F36" s="8"/>
      <c r="P36" s="11"/>
      <c r="Q36" s="11"/>
      <c r="R36" s="11"/>
      <c r="S36" s="11"/>
      <c r="T36" s="27"/>
      <c r="U36" s="27"/>
    </row>
    <row r="37" spans="1:21" ht="15" customHeight="1" x14ac:dyDescent="0.25">
      <c r="P37" s="11"/>
      <c r="Q37" s="11"/>
      <c r="R37" s="11"/>
      <c r="S37" s="11"/>
      <c r="T37" s="27"/>
      <c r="U37" s="27"/>
    </row>
    <row r="38" spans="1:21" ht="15" customHeight="1" x14ac:dyDescent="0.25">
      <c r="P38" s="11"/>
      <c r="Q38" s="11"/>
      <c r="R38" s="11"/>
      <c r="S38" s="11"/>
      <c r="T38" s="27"/>
      <c r="U38" s="27"/>
    </row>
    <row r="39" spans="1:21" ht="15" customHeight="1" x14ac:dyDescent="0.25">
      <c r="A39" s="7" t="s">
        <v>20</v>
      </c>
      <c r="B39" s="21">
        <v>5</v>
      </c>
      <c r="P39" s="11"/>
      <c r="Q39" s="11"/>
      <c r="R39" s="11"/>
      <c r="S39" s="11"/>
      <c r="T39" s="27"/>
      <c r="U39" s="27"/>
    </row>
    <row r="40" spans="1:21" ht="15" customHeight="1" x14ac:dyDescent="0.25">
      <c r="A40" s="7" t="s">
        <v>21</v>
      </c>
      <c r="B40" s="21">
        <v>3</v>
      </c>
      <c r="G40" s="90" t="s">
        <v>8</v>
      </c>
      <c r="H40" s="90" t="s">
        <v>9</v>
      </c>
      <c r="I40" s="90" t="s">
        <v>10</v>
      </c>
      <c r="J40" s="90" t="s">
        <v>11</v>
      </c>
      <c r="K40" s="90" t="s">
        <v>23</v>
      </c>
      <c r="L40" s="92" t="s">
        <v>24</v>
      </c>
      <c r="M40" s="95"/>
      <c r="N40" s="90" t="s">
        <v>25</v>
      </c>
      <c r="P40" s="11"/>
      <c r="Q40" s="11"/>
      <c r="R40" s="11"/>
      <c r="S40" s="11"/>
      <c r="T40" s="27"/>
      <c r="U40" s="27"/>
    </row>
    <row r="41" spans="1:21" ht="15" customHeight="1" x14ac:dyDescent="0.25">
      <c r="G41" s="91"/>
      <c r="H41" s="91"/>
      <c r="I41" s="91"/>
      <c r="J41" s="91"/>
      <c r="K41" s="91"/>
      <c r="L41" s="1">
        <v>0.05</v>
      </c>
      <c r="M41" s="1">
        <v>0.01</v>
      </c>
      <c r="N41" s="91"/>
      <c r="P41" s="40" t="s">
        <v>28</v>
      </c>
      <c r="Q41" s="40" t="s">
        <v>29</v>
      </c>
      <c r="R41" s="40" t="s">
        <v>30</v>
      </c>
      <c r="S41" s="5"/>
      <c r="T41" s="27"/>
      <c r="U41" s="27"/>
    </row>
    <row r="42" spans="1:21" ht="15" customHeight="1" x14ac:dyDescent="0.25">
      <c r="G42" s="16" t="s">
        <v>26</v>
      </c>
      <c r="H42" s="16">
        <f>B40-1</f>
        <v>2</v>
      </c>
      <c r="I42" s="2">
        <f>I32</f>
        <v>8.0173333333336814</v>
      </c>
      <c r="J42" s="2">
        <f>I42/H42</f>
        <v>4.0086666666668407</v>
      </c>
      <c r="K42" s="2">
        <f>J42/J44</f>
        <v>1.4826778449020823</v>
      </c>
      <c r="L42" s="2">
        <f>FINV(L41,H42,H44)</f>
        <v>4.4589701075245118</v>
      </c>
      <c r="M42" s="2">
        <f>FINV(M41,H42,H44)</f>
        <v>8.6491106406735145</v>
      </c>
      <c r="N42" s="16" t="str">
        <f>IF(K42&lt;L42,"TN",IF(K42&lt;M42,"*","**"))</f>
        <v>TN</v>
      </c>
      <c r="P42" s="2">
        <f>SQRT(J44/B40)</f>
        <v>0.94932724717149153</v>
      </c>
      <c r="Q42" s="40">
        <v>4.8899999999999997</v>
      </c>
      <c r="R42" s="2">
        <f>P42*Q42</f>
        <v>4.6422102386685928</v>
      </c>
      <c r="S42" s="5"/>
      <c r="T42" s="27"/>
      <c r="U42" s="27"/>
    </row>
    <row r="43" spans="1:21" ht="15" customHeight="1" x14ac:dyDescent="0.25">
      <c r="G43" s="16" t="s">
        <v>20</v>
      </c>
      <c r="H43" s="16">
        <f>B39-1</f>
        <v>4</v>
      </c>
      <c r="I43" s="2">
        <f>I33</f>
        <v>55.806666666666843</v>
      </c>
      <c r="J43" s="2">
        <f>I43/H43</f>
        <v>13.951666666666711</v>
      </c>
      <c r="K43" s="2">
        <f>J43/J44</f>
        <v>5.1602761681668179</v>
      </c>
      <c r="L43" s="2">
        <f>FINV(L41,H43,H44)</f>
        <v>3.8378533545558975</v>
      </c>
      <c r="M43" s="2">
        <f>FINV(M41,H43,H44)</f>
        <v>7.006076622955586</v>
      </c>
      <c r="N43" s="16" t="str">
        <f>IF(K43&lt;L43,"TN",IF(K43&lt;M43,"*","**"))</f>
        <v>*</v>
      </c>
      <c r="P43" s="5"/>
      <c r="Q43" s="5"/>
      <c r="R43" s="5"/>
      <c r="S43" s="5"/>
      <c r="T43" s="27"/>
      <c r="U43" s="27"/>
    </row>
    <row r="44" spans="1:21" ht="15" customHeight="1" x14ac:dyDescent="0.25">
      <c r="G44" s="16" t="s">
        <v>27</v>
      </c>
      <c r="H44" s="16">
        <f>H42*H43</f>
        <v>8</v>
      </c>
      <c r="I44" s="2">
        <f>I34</f>
        <v>21.629333333332852</v>
      </c>
      <c r="J44" s="2">
        <f>I44/H44</f>
        <v>2.7036666666666065</v>
      </c>
      <c r="K44" s="6"/>
      <c r="L44" s="6"/>
      <c r="M44" s="6"/>
      <c r="N44" s="17"/>
      <c r="O44" s="23"/>
      <c r="P44" s="40" t="s">
        <v>20</v>
      </c>
      <c r="Q44" s="40" t="s">
        <v>19</v>
      </c>
      <c r="R44" s="40" t="s">
        <v>31</v>
      </c>
      <c r="S44" s="40" t="s">
        <v>32</v>
      </c>
      <c r="T44" s="27"/>
      <c r="U44" s="27"/>
    </row>
    <row r="45" spans="1:21" ht="15" customHeight="1" x14ac:dyDescent="0.25">
      <c r="G45" s="16" t="s">
        <v>3</v>
      </c>
      <c r="H45" s="16">
        <f>SUM(H42:H44)</f>
        <v>14</v>
      </c>
      <c r="I45" s="2">
        <f>I31</f>
        <v>85.453333333333376</v>
      </c>
      <c r="J45" s="6"/>
      <c r="K45" s="6"/>
      <c r="L45" s="6"/>
      <c r="M45" s="6"/>
      <c r="N45" s="17"/>
      <c r="O45" s="23"/>
      <c r="P45" s="40" t="s">
        <v>42</v>
      </c>
      <c r="Q45" s="2">
        <v>7.7333333333333334</v>
      </c>
      <c r="R45" s="47">
        <f>Q45+R42</f>
        <v>12.375543572001927</v>
      </c>
      <c r="S45" s="40" t="s">
        <v>33</v>
      </c>
      <c r="T45" s="27"/>
      <c r="U45" s="27"/>
    </row>
    <row r="46" spans="1:21" ht="15" customHeight="1" x14ac:dyDescent="0.25">
      <c r="G46" s="9"/>
      <c r="H46" s="9"/>
      <c r="I46" s="9"/>
      <c r="J46" s="9"/>
      <c r="K46" s="9"/>
      <c r="L46" s="9"/>
      <c r="M46" s="9"/>
      <c r="N46" s="9"/>
      <c r="P46" s="40" t="s">
        <v>44</v>
      </c>
      <c r="Q46" s="2">
        <v>10.433333333333332</v>
      </c>
      <c r="R46" s="47">
        <f>Q46+R42</f>
        <v>15.075543572001925</v>
      </c>
      <c r="S46" s="40" t="s">
        <v>52</v>
      </c>
      <c r="T46" s="27"/>
      <c r="U46" s="27"/>
    </row>
    <row r="47" spans="1:21" ht="15" customHeight="1" x14ac:dyDescent="0.25">
      <c r="P47" s="40" t="s">
        <v>43</v>
      </c>
      <c r="Q47" s="2">
        <v>11.233333333333334</v>
      </c>
      <c r="R47" s="47"/>
      <c r="S47" s="40" t="s">
        <v>52</v>
      </c>
      <c r="T47" s="27"/>
      <c r="U47" s="27"/>
    </row>
    <row r="48" spans="1:21" ht="15" customHeight="1" x14ac:dyDescent="0.25">
      <c r="P48" s="40" t="s">
        <v>45</v>
      </c>
      <c r="Q48" s="2">
        <v>12.4</v>
      </c>
      <c r="R48" s="47"/>
      <c r="S48" s="40" t="s">
        <v>34</v>
      </c>
      <c r="T48" s="27"/>
      <c r="U48" s="27"/>
    </row>
    <row r="49" spans="1:21" ht="15" customHeight="1" x14ac:dyDescent="0.25">
      <c r="P49" s="40" t="s">
        <v>46</v>
      </c>
      <c r="Q49" s="2">
        <v>13.366666666666667</v>
      </c>
      <c r="R49" s="47"/>
      <c r="S49" s="40" t="s">
        <v>34</v>
      </c>
      <c r="T49" s="27"/>
      <c r="U49" s="27"/>
    </row>
    <row r="50" spans="1:21" ht="15" customHeight="1" x14ac:dyDescent="0.25">
      <c r="P50" s="11"/>
      <c r="Q50" s="11"/>
      <c r="R50" s="11"/>
      <c r="S50" s="11"/>
      <c r="T50" s="27"/>
      <c r="U50" s="27"/>
    </row>
    <row r="51" spans="1:21" ht="15" customHeight="1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11"/>
      <c r="Q51" s="11"/>
      <c r="R51" s="11"/>
      <c r="S51" s="11"/>
      <c r="T51" s="27"/>
      <c r="U51" s="27"/>
    </row>
    <row r="52" spans="1:21" s="26" customFormat="1" ht="15" customHeight="1" x14ac:dyDescent="0.2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5"/>
      <c r="U52" s="25"/>
    </row>
    <row r="53" spans="1:21" ht="15" customHeight="1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27"/>
      <c r="U53" s="27"/>
    </row>
    <row r="54" spans="1:21" ht="15" customHeight="1" x14ac:dyDescent="0.25">
      <c r="A54" s="90" t="s">
        <v>20</v>
      </c>
      <c r="B54" s="92" t="s">
        <v>21</v>
      </c>
      <c r="C54" s="93"/>
      <c r="D54" s="93"/>
      <c r="E54" s="90" t="s">
        <v>3</v>
      </c>
      <c r="F54" s="90" t="s">
        <v>19</v>
      </c>
      <c r="O54" s="11"/>
      <c r="P54" s="11"/>
      <c r="Q54" s="11"/>
      <c r="R54" s="11"/>
      <c r="S54" s="11"/>
      <c r="T54" s="27"/>
      <c r="U54" s="27"/>
    </row>
    <row r="55" spans="1:21" ht="15" customHeight="1" x14ac:dyDescent="0.25">
      <c r="A55" s="91"/>
      <c r="B55" s="16" t="s">
        <v>0</v>
      </c>
      <c r="C55" s="16" t="s">
        <v>1</v>
      </c>
      <c r="D55" s="16" t="s">
        <v>2</v>
      </c>
      <c r="E55" s="91"/>
      <c r="F55" s="91"/>
      <c r="H55" s="10" t="s">
        <v>4</v>
      </c>
      <c r="I55" s="19">
        <f>(E61^2)/(B64*B65)</f>
        <v>4247.0506666666661</v>
      </c>
      <c r="M55" s="94">
        <v>21</v>
      </c>
      <c r="N55" s="94"/>
      <c r="O55" s="11"/>
      <c r="P55" s="11"/>
      <c r="Q55" s="11"/>
      <c r="R55" s="11"/>
      <c r="S55" s="11"/>
      <c r="T55" s="27"/>
      <c r="U55" s="27"/>
    </row>
    <row r="56" spans="1:21" ht="15" customHeight="1" x14ac:dyDescent="0.25">
      <c r="A56" s="16" t="s">
        <v>42</v>
      </c>
      <c r="B56" s="16">
        <v>11.4</v>
      </c>
      <c r="C56" s="16">
        <v>10</v>
      </c>
      <c r="D56" s="16">
        <v>9</v>
      </c>
      <c r="E56" s="16">
        <f>SUM(B56:D56)</f>
        <v>30.4</v>
      </c>
      <c r="F56" s="2">
        <f>AVERAGE(B56:D56)</f>
        <v>10.133333333333333</v>
      </c>
      <c r="H56" s="10" t="s">
        <v>5</v>
      </c>
      <c r="I56" s="19">
        <f>SUMSQ(B56:D60)-I55</f>
        <v>430.84933333333356</v>
      </c>
      <c r="M56" s="94"/>
      <c r="N56" s="94"/>
      <c r="O56" s="11"/>
      <c r="P56" s="11"/>
      <c r="Q56" s="11"/>
      <c r="R56" s="11"/>
      <c r="S56" s="11"/>
      <c r="T56" s="27"/>
      <c r="U56" s="27"/>
    </row>
    <row r="57" spans="1:21" ht="15" customHeight="1" x14ac:dyDescent="0.25">
      <c r="A57" s="16" t="s">
        <v>43</v>
      </c>
      <c r="B57" s="16">
        <v>13.3</v>
      </c>
      <c r="C57" s="16">
        <v>23</v>
      </c>
      <c r="D57" s="16">
        <v>20.6</v>
      </c>
      <c r="E57" s="16">
        <f>SUM(B57:D57)</f>
        <v>56.9</v>
      </c>
      <c r="F57" s="2">
        <f>AVERAGE(B57:D57)</f>
        <v>18.966666666666665</v>
      </c>
      <c r="H57" s="10" t="s">
        <v>6</v>
      </c>
      <c r="I57" s="19">
        <f>(SUMSQ(B61:D61)/B64)-I55</f>
        <v>39.601333333333969</v>
      </c>
      <c r="M57" s="94"/>
      <c r="N57" s="94"/>
      <c r="O57" s="11"/>
      <c r="P57" s="11"/>
      <c r="Q57" s="11"/>
      <c r="R57" s="11"/>
      <c r="S57" s="11"/>
      <c r="T57" s="27"/>
      <c r="U57" s="27"/>
    </row>
    <row r="58" spans="1:21" ht="15" customHeight="1" x14ac:dyDescent="0.25">
      <c r="A58" s="16" t="s">
        <v>44</v>
      </c>
      <c r="B58" s="16">
        <v>20.6</v>
      </c>
      <c r="C58" s="16">
        <v>22.2</v>
      </c>
      <c r="D58" s="16">
        <v>10.8</v>
      </c>
      <c r="E58" s="16">
        <f>SUM(B58:D58)</f>
        <v>53.599999999999994</v>
      </c>
      <c r="F58" s="2">
        <f>AVERAGE(B58:D58)</f>
        <v>17.866666666666664</v>
      </c>
      <c r="H58" s="10" t="s">
        <v>22</v>
      </c>
      <c r="I58" s="19">
        <f>(SUMSQ(E56:E60)/B65)-I55</f>
        <v>172.18266666666659</v>
      </c>
      <c r="M58" s="94"/>
      <c r="N58" s="94"/>
      <c r="O58" s="11"/>
      <c r="P58" s="11"/>
      <c r="Q58" s="11"/>
      <c r="R58" s="11"/>
      <c r="S58" s="11"/>
      <c r="T58" s="27"/>
      <c r="U58" s="27"/>
    </row>
    <row r="59" spans="1:21" ht="15" customHeight="1" x14ac:dyDescent="0.25">
      <c r="A59" s="16" t="s">
        <v>45</v>
      </c>
      <c r="B59" s="16">
        <v>24.6</v>
      </c>
      <c r="C59" s="16">
        <v>14</v>
      </c>
      <c r="D59" s="16">
        <v>19</v>
      </c>
      <c r="E59" s="16">
        <f>SUM(B59:D59)</f>
        <v>57.6</v>
      </c>
      <c r="F59" s="2">
        <f>AVERAGE(B59:D59)</f>
        <v>19.2</v>
      </c>
      <c r="H59" s="10" t="s">
        <v>7</v>
      </c>
      <c r="I59" s="19">
        <f>I56-I57-I58</f>
        <v>219.065333333333</v>
      </c>
      <c r="O59" s="11"/>
      <c r="P59" s="11"/>
      <c r="Q59" s="11"/>
      <c r="R59" s="11"/>
      <c r="S59" s="11"/>
      <c r="T59" s="27"/>
      <c r="U59" s="27"/>
    </row>
    <row r="60" spans="1:21" ht="15" customHeight="1" x14ac:dyDescent="0.25">
      <c r="A60" s="16" t="s">
        <v>46</v>
      </c>
      <c r="B60" s="16">
        <v>14.2</v>
      </c>
      <c r="C60" s="16">
        <v>24.9</v>
      </c>
      <c r="D60" s="16">
        <v>14.8</v>
      </c>
      <c r="E60" s="16">
        <f>SUM(B60:D60)</f>
        <v>53.899999999999991</v>
      </c>
      <c r="F60" s="2">
        <f>AVERAGE(B60:D60)</f>
        <v>17.966666666666665</v>
      </c>
      <c r="O60" s="11"/>
      <c r="P60" s="11"/>
      <c r="Q60" s="11"/>
      <c r="R60" s="11"/>
      <c r="S60" s="11"/>
      <c r="T60" s="27"/>
      <c r="U60" s="27"/>
    </row>
    <row r="61" spans="1:21" ht="15" customHeight="1" x14ac:dyDescent="0.25">
      <c r="A61" s="16" t="s">
        <v>3</v>
      </c>
      <c r="B61" s="16">
        <f>SUM(B56:B60)</f>
        <v>84.100000000000009</v>
      </c>
      <c r="C61" s="16">
        <f t="shared" ref="C61:D61" si="9">SUM(C56:C60)</f>
        <v>94.1</v>
      </c>
      <c r="D61" s="16">
        <f t="shared" si="9"/>
        <v>74.2</v>
      </c>
      <c r="E61" s="18">
        <f>SUM(E56:E60)</f>
        <v>252.39999999999998</v>
      </c>
      <c r="F61" s="8"/>
      <c r="O61" s="11"/>
      <c r="P61" s="11"/>
      <c r="Q61" s="11"/>
      <c r="R61" s="11"/>
      <c r="S61" s="11"/>
      <c r="T61" s="27"/>
      <c r="U61" s="27"/>
    </row>
    <row r="62" spans="1:21" ht="15" customHeight="1" x14ac:dyDescent="0.25">
      <c r="O62" s="11"/>
      <c r="P62" s="11"/>
      <c r="Q62" s="11"/>
      <c r="R62" s="11"/>
      <c r="S62" s="11"/>
      <c r="T62" s="27"/>
      <c r="U62" s="27"/>
    </row>
    <row r="63" spans="1:21" ht="15" customHeight="1" x14ac:dyDescent="0.25">
      <c r="O63" s="11"/>
      <c r="P63" s="11"/>
      <c r="Q63" s="11"/>
      <c r="R63" s="11"/>
      <c r="S63" s="11"/>
      <c r="T63" s="27"/>
      <c r="U63" s="27"/>
    </row>
    <row r="64" spans="1:21" ht="15" customHeight="1" x14ac:dyDescent="0.25">
      <c r="A64" s="7" t="s">
        <v>20</v>
      </c>
      <c r="B64" s="21">
        <v>5</v>
      </c>
      <c r="O64" s="11"/>
      <c r="P64" s="11"/>
      <c r="Q64" s="11"/>
      <c r="R64" s="11"/>
      <c r="S64" s="11"/>
      <c r="T64" s="27"/>
      <c r="U64" s="27"/>
    </row>
    <row r="65" spans="1:21" ht="15" customHeight="1" x14ac:dyDescent="0.25">
      <c r="A65" s="7" t="s">
        <v>21</v>
      </c>
      <c r="B65" s="21">
        <v>3</v>
      </c>
      <c r="G65" s="90" t="s">
        <v>8</v>
      </c>
      <c r="H65" s="90" t="s">
        <v>9</v>
      </c>
      <c r="I65" s="90" t="s">
        <v>10</v>
      </c>
      <c r="J65" s="90" t="s">
        <v>11</v>
      </c>
      <c r="K65" s="90" t="s">
        <v>23</v>
      </c>
      <c r="L65" s="92" t="s">
        <v>24</v>
      </c>
      <c r="M65" s="95"/>
      <c r="N65" s="90" t="s">
        <v>25</v>
      </c>
      <c r="O65" s="11"/>
      <c r="P65" s="11"/>
      <c r="Q65" s="11"/>
      <c r="R65" s="11"/>
      <c r="S65" s="11"/>
      <c r="T65" s="27"/>
      <c r="U65" s="27"/>
    </row>
    <row r="66" spans="1:21" ht="15" customHeight="1" x14ac:dyDescent="0.25">
      <c r="G66" s="91"/>
      <c r="H66" s="91"/>
      <c r="I66" s="91"/>
      <c r="J66" s="91"/>
      <c r="K66" s="91"/>
      <c r="L66" s="1">
        <v>0.05</v>
      </c>
      <c r="M66" s="1">
        <v>0.01</v>
      </c>
      <c r="N66" s="91"/>
      <c r="O66" s="11"/>
      <c r="P66" s="11"/>
      <c r="Q66" s="11"/>
      <c r="R66" s="11"/>
      <c r="S66" s="11"/>
      <c r="T66" s="27"/>
      <c r="U66" s="27"/>
    </row>
    <row r="67" spans="1:21" ht="15" customHeight="1" x14ac:dyDescent="0.25">
      <c r="G67" s="16" t="s">
        <v>26</v>
      </c>
      <c r="H67" s="16">
        <f>B65-1</f>
        <v>2</v>
      </c>
      <c r="I67" s="2">
        <f>I57</f>
        <v>39.601333333333969</v>
      </c>
      <c r="J67" s="2">
        <f>I67/H67</f>
        <v>19.800666666666984</v>
      </c>
      <c r="K67" s="2">
        <f>J67/J69</f>
        <v>0.72309630612482179</v>
      </c>
      <c r="L67" s="2">
        <f>FINV(L66,H67,H69)</f>
        <v>4.4589701075245118</v>
      </c>
      <c r="M67" s="2">
        <f>FINV(M66,H67,H69)</f>
        <v>8.6491106406735145</v>
      </c>
      <c r="N67" s="16" t="str">
        <f>IF(K67&lt;L67,"TN",IF(K67&lt;M67,"*","**"))</f>
        <v>TN</v>
      </c>
      <c r="O67" s="11"/>
      <c r="P67" s="11"/>
      <c r="Q67" s="11"/>
      <c r="R67" s="11"/>
      <c r="S67" s="11"/>
      <c r="T67" s="27"/>
      <c r="U67" s="27"/>
    </row>
    <row r="68" spans="1:21" ht="15.75" x14ac:dyDescent="0.25">
      <c r="G68" s="16" t="s">
        <v>20</v>
      </c>
      <c r="H68" s="16">
        <f>B64-1</f>
        <v>4</v>
      </c>
      <c r="I68" s="2">
        <f>I58</f>
        <v>172.18266666666659</v>
      </c>
      <c r="J68" s="2">
        <f>I68/H68</f>
        <v>43.045666666666648</v>
      </c>
      <c r="K68" s="2">
        <f>J68/J69</f>
        <v>1.571975483721753</v>
      </c>
      <c r="L68" s="2">
        <f>FINV(L66,H68,H69)</f>
        <v>3.8378533545558975</v>
      </c>
      <c r="M68" s="2">
        <f>FINV(M66,H68,H69)</f>
        <v>7.006076622955586</v>
      </c>
      <c r="N68" s="16" t="str">
        <f>IF(K68&lt;L68,"TN",IF(K68&lt;M68,"*","**"))</f>
        <v>TN</v>
      </c>
      <c r="P68" s="11"/>
      <c r="Q68" s="11"/>
      <c r="R68" s="11"/>
      <c r="S68" s="11"/>
    </row>
    <row r="69" spans="1:21" ht="15.75" x14ac:dyDescent="0.25">
      <c r="G69" s="16" t="s">
        <v>27</v>
      </c>
      <c r="H69" s="16">
        <f>H67*H68</f>
        <v>8</v>
      </c>
      <c r="I69" s="2">
        <f>I59</f>
        <v>219.065333333333</v>
      </c>
      <c r="J69" s="2">
        <f>I69/H69</f>
        <v>27.383166666666625</v>
      </c>
      <c r="K69" s="6"/>
      <c r="L69" s="6"/>
      <c r="M69" s="6"/>
      <c r="N69" s="17"/>
      <c r="P69" s="11"/>
      <c r="Q69" s="11"/>
      <c r="R69" s="11"/>
      <c r="S69" s="11"/>
    </row>
    <row r="70" spans="1:21" ht="15.75" x14ac:dyDescent="0.25">
      <c r="G70" s="16" t="s">
        <v>3</v>
      </c>
      <c r="H70" s="16">
        <f>SUM(H67:H69)</f>
        <v>14</v>
      </c>
      <c r="I70" s="2">
        <f>I56</f>
        <v>430.84933333333356</v>
      </c>
      <c r="J70" s="6"/>
      <c r="K70" s="6"/>
      <c r="L70" s="6"/>
      <c r="M70" s="6"/>
      <c r="N70" s="17"/>
      <c r="P70" s="11"/>
      <c r="Q70" s="11"/>
      <c r="R70" s="11"/>
      <c r="S70" s="11"/>
    </row>
    <row r="71" spans="1:21" ht="15.75" x14ac:dyDescent="0.25">
      <c r="G71" s="9"/>
      <c r="H71" s="9"/>
      <c r="I71" s="9"/>
      <c r="J71" s="9"/>
      <c r="K71" s="9"/>
      <c r="L71" s="9"/>
      <c r="M71" s="9"/>
      <c r="N71" s="9"/>
      <c r="P71" s="11"/>
      <c r="Q71" s="11"/>
      <c r="R71" s="11"/>
      <c r="S71" s="11"/>
    </row>
    <row r="72" spans="1:21" ht="15.75" customHeight="1" x14ac:dyDescent="0.25">
      <c r="P72" s="11"/>
      <c r="Q72" s="11"/>
      <c r="R72" s="11"/>
      <c r="S72" s="11"/>
    </row>
    <row r="73" spans="1:21" ht="15.75" customHeight="1" x14ac:dyDescent="0.25">
      <c r="P73" s="11"/>
      <c r="Q73" s="11"/>
      <c r="R73" s="11"/>
      <c r="S73" s="11"/>
    </row>
    <row r="74" spans="1:21" ht="15.75" customHeight="1" x14ac:dyDescent="0.25">
      <c r="P74" s="11"/>
      <c r="Q74" s="11"/>
      <c r="R74" s="11"/>
      <c r="S74" s="11"/>
    </row>
    <row r="75" spans="1:21" ht="15" customHeight="1" x14ac:dyDescent="0.25">
      <c r="P75" s="11"/>
      <c r="Q75" s="11"/>
      <c r="R75" s="11"/>
      <c r="S75" s="11"/>
    </row>
    <row r="76" spans="1:21" x14ac:dyDescent="0.25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</row>
    <row r="77" spans="1:21" s="26" customFormat="1" x14ac:dyDescent="0.25">
      <c r="P77" s="28"/>
      <c r="Q77" s="28"/>
      <c r="R77" s="28"/>
      <c r="S77" s="28"/>
    </row>
    <row r="79" spans="1:21" ht="15.75" x14ac:dyDescent="0.25">
      <c r="A79" s="90" t="s">
        <v>20</v>
      </c>
      <c r="B79" s="92" t="s">
        <v>21</v>
      </c>
      <c r="C79" s="93"/>
      <c r="D79" s="93"/>
      <c r="E79" s="90" t="s">
        <v>3</v>
      </c>
      <c r="F79" s="90" t="s">
        <v>19</v>
      </c>
    </row>
    <row r="80" spans="1:21" ht="15.75" x14ac:dyDescent="0.25">
      <c r="A80" s="91"/>
      <c r="B80" s="16" t="s">
        <v>0</v>
      </c>
      <c r="C80" s="16" t="s">
        <v>1</v>
      </c>
      <c r="D80" s="16" t="s">
        <v>2</v>
      </c>
      <c r="E80" s="91"/>
      <c r="F80" s="91"/>
      <c r="H80" s="10" t="s">
        <v>4</v>
      </c>
      <c r="I80" s="19">
        <f>(E86^2)/(B89*B90)</f>
        <v>10181.642666666663</v>
      </c>
      <c r="M80" s="94">
        <v>28</v>
      </c>
      <c r="N80" s="94"/>
    </row>
    <row r="81" spans="1:14" ht="15.75" x14ac:dyDescent="0.25">
      <c r="A81" s="16" t="s">
        <v>42</v>
      </c>
      <c r="B81" s="16">
        <v>20.6</v>
      </c>
      <c r="C81" s="16">
        <v>15.8</v>
      </c>
      <c r="D81" s="16">
        <v>13.1</v>
      </c>
      <c r="E81" s="16">
        <f>SUM(B81:D81)</f>
        <v>49.500000000000007</v>
      </c>
      <c r="F81" s="2">
        <f>AVERAGE(B81:D81)</f>
        <v>16.500000000000004</v>
      </c>
      <c r="H81" s="10" t="s">
        <v>5</v>
      </c>
      <c r="I81" s="19">
        <f>SUMSQ(B81:D85)-I80</f>
        <v>780.11733333333541</v>
      </c>
      <c r="M81" s="94"/>
      <c r="N81" s="94"/>
    </row>
    <row r="82" spans="1:14" ht="15.75" x14ac:dyDescent="0.25">
      <c r="A82" s="16" t="s">
        <v>43</v>
      </c>
      <c r="B82" s="16">
        <v>28.7</v>
      </c>
      <c r="C82" s="16">
        <v>34.299999999999997</v>
      </c>
      <c r="D82" s="16">
        <v>31.8</v>
      </c>
      <c r="E82" s="16">
        <f>SUM(B82:D82)</f>
        <v>94.8</v>
      </c>
      <c r="F82" s="2">
        <f>AVERAGE(B82:D82)</f>
        <v>31.599999999999998</v>
      </c>
      <c r="H82" s="10" t="s">
        <v>6</v>
      </c>
      <c r="I82" s="19">
        <f>(SUMSQ(B86:D86)/B89)-I80</f>
        <v>78.34133333333375</v>
      </c>
      <c r="M82" s="94"/>
      <c r="N82" s="94"/>
    </row>
    <row r="83" spans="1:14" ht="15.75" x14ac:dyDescent="0.25">
      <c r="A83" s="16" t="s">
        <v>44</v>
      </c>
      <c r="B83" s="16">
        <v>30.8</v>
      </c>
      <c r="C83" s="16">
        <v>33.299999999999997</v>
      </c>
      <c r="D83" s="16">
        <v>17.899999999999999</v>
      </c>
      <c r="E83" s="16">
        <f>SUM(B83:D83)</f>
        <v>82</v>
      </c>
      <c r="F83" s="2">
        <f>AVERAGE(B83:D83)</f>
        <v>27.333333333333332</v>
      </c>
      <c r="H83" s="10" t="s">
        <v>22</v>
      </c>
      <c r="I83" s="19">
        <f>(SUMSQ(E81:E85)/B90)-I80</f>
        <v>385.24400000000423</v>
      </c>
      <c r="M83" s="94"/>
      <c r="N83" s="94"/>
    </row>
    <row r="84" spans="1:14" ht="15.75" x14ac:dyDescent="0.25">
      <c r="A84" s="16" t="s">
        <v>45</v>
      </c>
      <c r="B84" s="16">
        <v>35.299999999999997</v>
      </c>
      <c r="C84" s="16">
        <v>19.399999999999999</v>
      </c>
      <c r="D84" s="16">
        <v>29.7</v>
      </c>
      <c r="E84" s="16">
        <f>SUM(B84:D84)</f>
        <v>84.399999999999991</v>
      </c>
      <c r="F84" s="2">
        <f>AVERAGE(B84:D84)</f>
        <v>28.133333333333329</v>
      </c>
      <c r="H84" s="10" t="s">
        <v>7</v>
      </c>
      <c r="I84" s="19">
        <f>I81-I82-I83</f>
        <v>316.53199999999742</v>
      </c>
    </row>
    <row r="85" spans="1:14" ht="15.75" x14ac:dyDescent="0.25">
      <c r="A85" s="16" t="s">
        <v>46</v>
      </c>
      <c r="B85" s="16">
        <v>24.4</v>
      </c>
      <c r="C85" s="16">
        <v>34</v>
      </c>
      <c r="D85" s="16">
        <v>21.7</v>
      </c>
      <c r="E85" s="16">
        <f>SUM(B85:D85)</f>
        <v>80.099999999999994</v>
      </c>
      <c r="F85" s="2">
        <f>AVERAGE(B85:D85)</f>
        <v>26.7</v>
      </c>
    </row>
    <row r="86" spans="1:14" ht="15.75" x14ac:dyDescent="0.25">
      <c r="A86" s="16" t="s">
        <v>3</v>
      </c>
      <c r="B86" s="16">
        <f>SUM(B81:B85)</f>
        <v>139.79999999999998</v>
      </c>
      <c r="C86" s="16">
        <f t="shared" ref="C86:D86" si="10">SUM(C81:C85)</f>
        <v>136.79999999999998</v>
      </c>
      <c r="D86" s="16">
        <f t="shared" si="10"/>
        <v>114.2</v>
      </c>
      <c r="E86" s="18">
        <f>SUM(E81:E85)</f>
        <v>390.79999999999995</v>
      </c>
      <c r="F86" s="8"/>
    </row>
    <row r="89" spans="1:14" ht="15.75" x14ac:dyDescent="0.25">
      <c r="A89" s="7" t="s">
        <v>20</v>
      </c>
      <c r="B89" s="21">
        <v>5</v>
      </c>
    </row>
    <row r="90" spans="1:14" ht="15.75" x14ac:dyDescent="0.25">
      <c r="A90" s="7" t="s">
        <v>21</v>
      </c>
      <c r="B90" s="21">
        <v>3</v>
      </c>
      <c r="G90" s="90" t="s">
        <v>8</v>
      </c>
      <c r="H90" s="90" t="s">
        <v>9</v>
      </c>
      <c r="I90" s="90" t="s">
        <v>10</v>
      </c>
      <c r="J90" s="90" t="s">
        <v>11</v>
      </c>
      <c r="K90" s="90" t="s">
        <v>23</v>
      </c>
      <c r="L90" s="92" t="s">
        <v>24</v>
      </c>
      <c r="M90" s="95"/>
      <c r="N90" s="90" t="s">
        <v>25</v>
      </c>
    </row>
    <row r="91" spans="1:14" ht="15.75" x14ac:dyDescent="0.25">
      <c r="G91" s="91"/>
      <c r="H91" s="91"/>
      <c r="I91" s="91"/>
      <c r="J91" s="91"/>
      <c r="K91" s="91"/>
      <c r="L91" s="1">
        <v>0.05</v>
      </c>
      <c r="M91" s="1">
        <v>0.01</v>
      </c>
      <c r="N91" s="91"/>
    </row>
    <row r="92" spans="1:14" ht="15.75" x14ac:dyDescent="0.25">
      <c r="G92" s="16" t="s">
        <v>26</v>
      </c>
      <c r="H92" s="16">
        <f>B90-1</f>
        <v>2</v>
      </c>
      <c r="I92" s="2">
        <f>I82</f>
        <v>78.34133333333375</v>
      </c>
      <c r="J92" s="2">
        <f>I92/H92</f>
        <v>39.170666666666875</v>
      </c>
      <c r="K92" s="2">
        <f>J92/J94</f>
        <v>0.98999574555917746</v>
      </c>
      <c r="L92" s="2">
        <f>FINV(L91,H92,H94)</f>
        <v>4.4589701075245118</v>
      </c>
      <c r="M92" s="2">
        <f>FINV(M91,H92,H94)</f>
        <v>8.6491106406735145</v>
      </c>
      <c r="N92" s="16" t="str">
        <f>IF(K92&lt;L92,"TN",IF(K92&lt;M92,"*","**"))</f>
        <v>TN</v>
      </c>
    </row>
    <row r="93" spans="1:14" ht="15.75" x14ac:dyDescent="0.25">
      <c r="G93" s="16" t="s">
        <v>20</v>
      </c>
      <c r="H93" s="16">
        <f>B89-1</f>
        <v>4</v>
      </c>
      <c r="I93" s="2">
        <f>I83</f>
        <v>385.24400000000423</v>
      </c>
      <c r="J93" s="2">
        <f>I93/H93</f>
        <v>96.311000000001059</v>
      </c>
      <c r="K93" s="2">
        <f>J93/J94</f>
        <v>2.4341551565087092</v>
      </c>
      <c r="L93" s="2">
        <f>FINV(L91,H93,H94)</f>
        <v>3.8378533545558975</v>
      </c>
      <c r="M93" s="2">
        <f>FINV(M91,H93,H94)</f>
        <v>7.006076622955586</v>
      </c>
      <c r="N93" s="16" t="str">
        <f>IF(K93&lt;L93,"TN",IF(K93&lt;M93,"*","**"))</f>
        <v>TN</v>
      </c>
    </row>
    <row r="94" spans="1:14" ht="15.75" x14ac:dyDescent="0.25">
      <c r="G94" s="16" t="s">
        <v>27</v>
      </c>
      <c r="H94" s="16">
        <f>H92*H93</f>
        <v>8</v>
      </c>
      <c r="I94" s="2">
        <f>I84</f>
        <v>316.53199999999742</v>
      </c>
      <c r="J94" s="2">
        <f>I94/H94</f>
        <v>39.566499999999678</v>
      </c>
      <c r="K94" s="6"/>
      <c r="L94" s="6"/>
      <c r="M94" s="6"/>
      <c r="N94" s="17"/>
    </row>
    <row r="95" spans="1:14" ht="15.75" x14ac:dyDescent="0.25">
      <c r="G95" s="16" t="s">
        <v>3</v>
      </c>
      <c r="H95" s="16">
        <f>SUM(H92:H94)</f>
        <v>14</v>
      </c>
      <c r="I95" s="2">
        <f>I81</f>
        <v>780.11733333333541</v>
      </c>
      <c r="J95" s="6"/>
      <c r="K95" s="6"/>
      <c r="L95" s="6"/>
      <c r="M95" s="6"/>
      <c r="N95" s="17"/>
    </row>
    <row r="96" spans="1:14" ht="15.75" x14ac:dyDescent="0.25">
      <c r="G96" s="9"/>
      <c r="H96" s="9"/>
      <c r="I96" s="9"/>
      <c r="J96" s="9"/>
      <c r="K96" s="9"/>
      <c r="L96" s="9"/>
      <c r="M96" s="9"/>
      <c r="N96" s="9"/>
    </row>
    <row r="101" spans="1:19" x14ac:dyDescent="0.25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</row>
    <row r="102" spans="1:19" s="26" customFormat="1" x14ac:dyDescent="0.25">
      <c r="P102" s="28"/>
      <c r="Q102" s="28"/>
      <c r="R102" s="28"/>
      <c r="S102" s="28"/>
    </row>
    <row r="104" spans="1:19" ht="15.75" x14ac:dyDescent="0.25">
      <c r="A104" s="90" t="s">
        <v>20</v>
      </c>
      <c r="B104" s="92" t="s">
        <v>21</v>
      </c>
      <c r="C104" s="93"/>
      <c r="D104" s="93"/>
      <c r="E104" s="90" t="s">
        <v>3</v>
      </c>
      <c r="F104" s="90" t="s">
        <v>19</v>
      </c>
    </row>
    <row r="105" spans="1:19" ht="15.75" x14ac:dyDescent="0.25">
      <c r="A105" s="91"/>
      <c r="B105" s="16" t="s">
        <v>0</v>
      </c>
      <c r="C105" s="16" t="s">
        <v>1</v>
      </c>
      <c r="D105" s="16" t="s">
        <v>2</v>
      </c>
      <c r="E105" s="91"/>
      <c r="F105" s="91"/>
      <c r="H105" s="10" t="s">
        <v>4</v>
      </c>
      <c r="I105" s="19">
        <f>(E111^2)/(B114*B115)</f>
        <v>16236.15</v>
      </c>
      <c r="M105" s="94">
        <v>35</v>
      </c>
      <c r="N105" s="94"/>
    </row>
    <row r="106" spans="1:19" ht="15.75" x14ac:dyDescent="0.25">
      <c r="A106" s="16" t="s">
        <v>42</v>
      </c>
      <c r="B106" s="16">
        <v>30.1</v>
      </c>
      <c r="C106" s="16">
        <v>27</v>
      </c>
      <c r="D106" s="16">
        <v>20</v>
      </c>
      <c r="E106" s="16">
        <f>SUM(B106:D106)</f>
        <v>77.099999999999994</v>
      </c>
      <c r="F106" s="2">
        <f>AVERAGE(B106:D106)</f>
        <v>25.7</v>
      </c>
      <c r="H106" s="10" t="s">
        <v>5</v>
      </c>
      <c r="I106" s="19">
        <f>SUMSQ(B106:D110)-I105</f>
        <v>619.6399999999976</v>
      </c>
      <c r="M106" s="94"/>
      <c r="N106" s="94"/>
    </row>
    <row r="107" spans="1:19" ht="15.75" x14ac:dyDescent="0.25">
      <c r="A107" s="16" t="s">
        <v>43</v>
      </c>
      <c r="B107" s="16">
        <v>33.299999999999997</v>
      </c>
      <c r="C107" s="16">
        <v>39</v>
      </c>
      <c r="D107" s="16">
        <v>38.200000000000003</v>
      </c>
      <c r="E107" s="16">
        <f>SUM(B107:D107)</f>
        <v>110.5</v>
      </c>
      <c r="F107" s="2">
        <f>AVERAGE(B107:D107)</f>
        <v>36.833333333333336</v>
      </c>
      <c r="H107" s="10" t="s">
        <v>6</v>
      </c>
      <c r="I107" s="19">
        <f>(SUMSQ(B111:D111)/B114)-I105</f>
        <v>103.33200000000033</v>
      </c>
      <c r="M107" s="94"/>
      <c r="N107" s="94"/>
    </row>
    <row r="108" spans="1:19" ht="15.75" x14ac:dyDescent="0.25">
      <c r="A108" s="16" t="s">
        <v>44</v>
      </c>
      <c r="B108" s="16">
        <v>40.799999999999997</v>
      </c>
      <c r="C108" s="16">
        <v>41</v>
      </c>
      <c r="D108" s="16">
        <v>25</v>
      </c>
      <c r="E108" s="16">
        <f>SUM(B108:D108)</f>
        <v>106.8</v>
      </c>
      <c r="F108" s="2">
        <f>AVERAGE(B108:D108)</f>
        <v>35.6</v>
      </c>
      <c r="H108" s="10" t="s">
        <v>22</v>
      </c>
      <c r="I108" s="19">
        <f>(SUMSQ(E106:E110)/B115)-I105</f>
        <v>225.6866666666665</v>
      </c>
      <c r="M108" s="94"/>
      <c r="N108" s="94"/>
    </row>
    <row r="109" spans="1:19" ht="15.75" x14ac:dyDescent="0.25">
      <c r="A109" s="16" t="s">
        <v>45</v>
      </c>
      <c r="B109" s="16">
        <v>41</v>
      </c>
      <c r="C109" s="16">
        <v>26.4</v>
      </c>
      <c r="D109" s="16">
        <v>33.6</v>
      </c>
      <c r="E109" s="16">
        <f>SUM(B109:D109)</f>
        <v>101</v>
      </c>
      <c r="F109" s="2">
        <f>AVERAGE(B109:D109)</f>
        <v>33.666666666666664</v>
      </c>
      <c r="H109" s="10" t="s">
        <v>7</v>
      </c>
      <c r="I109" s="19">
        <f>I106-I107-I108</f>
        <v>290.62133333333077</v>
      </c>
    </row>
    <row r="110" spans="1:19" ht="15.75" x14ac:dyDescent="0.25">
      <c r="A110" s="16" t="s">
        <v>46</v>
      </c>
      <c r="B110" s="16">
        <v>30.6</v>
      </c>
      <c r="C110" s="16">
        <v>38.200000000000003</v>
      </c>
      <c r="D110" s="16">
        <v>29.3</v>
      </c>
      <c r="E110" s="16">
        <f>SUM(B110:D110)</f>
        <v>98.100000000000009</v>
      </c>
      <c r="F110" s="2">
        <f>AVERAGE(B110:D110)</f>
        <v>32.700000000000003</v>
      </c>
    </row>
    <row r="111" spans="1:19" ht="15.75" x14ac:dyDescent="0.25">
      <c r="A111" s="16" t="s">
        <v>3</v>
      </c>
      <c r="B111" s="16">
        <f>SUM(B106:B110)</f>
        <v>175.79999999999998</v>
      </c>
      <c r="C111" s="16">
        <f t="shared" ref="C111:D111" si="11">SUM(C106:C110)</f>
        <v>171.60000000000002</v>
      </c>
      <c r="D111" s="16">
        <f t="shared" si="11"/>
        <v>146.10000000000002</v>
      </c>
      <c r="E111" s="18">
        <f>SUM(E106:E110)</f>
        <v>493.5</v>
      </c>
      <c r="F111" s="8"/>
    </row>
    <row r="114" spans="1:19" ht="15.75" x14ac:dyDescent="0.25">
      <c r="A114" s="7" t="s">
        <v>20</v>
      </c>
      <c r="B114" s="21">
        <v>5</v>
      </c>
    </row>
    <row r="115" spans="1:19" ht="15.75" x14ac:dyDescent="0.25">
      <c r="A115" s="7" t="s">
        <v>21</v>
      </c>
      <c r="B115" s="21">
        <v>3</v>
      </c>
      <c r="G115" s="90" t="s">
        <v>8</v>
      </c>
      <c r="H115" s="90" t="s">
        <v>9</v>
      </c>
      <c r="I115" s="90" t="s">
        <v>10</v>
      </c>
      <c r="J115" s="90" t="s">
        <v>11</v>
      </c>
      <c r="K115" s="90" t="s">
        <v>23</v>
      </c>
      <c r="L115" s="92" t="s">
        <v>24</v>
      </c>
      <c r="M115" s="95"/>
      <c r="N115" s="90" t="s">
        <v>25</v>
      </c>
    </row>
    <row r="116" spans="1:19" ht="15.75" x14ac:dyDescent="0.25">
      <c r="G116" s="91"/>
      <c r="H116" s="91"/>
      <c r="I116" s="91"/>
      <c r="J116" s="91"/>
      <c r="K116" s="91"/>
      <c r="L116" s="1">
        <v>0.05</v>
      </c>
      <c r="M116" s="1">
        <v>0.01</v>
      </c>
      <c r="N116" s="91"/>
    </row>
    <row r="117" spans="1:19" ht="15.75" x14ac:dyDescent="0.25">
      <c r="G117" s="16" t="s">
        <v>26</v>
      </c>
      <c r="H117" s="16">
        <f>B115-1</f>
        <v>2</v>
      </c>
      <c r="I117" s="2">
        <f>I107</f>
        <v>103.33200000000033</v>
      </c>
      <c r="J117" s="2">
        <f>I117/H117</f>
        <v>51.666000000000167</v>
      </c>
      <c r="K117" s="2">
        <f>J117/J119</f>
        <v>1.4222218144114391</v>
      </c>
      <c r="L117" s="2">
        <f>FINV(L116,H117,H119)</f>
        <v>4.4589701075245118</v>
      </c>
      <c r="M117" s="2">
        <f>FINV(M116,H117,H119)</f>
        <v>8.6491106406735145</v>
      </c>
      <c r="N117" s="16" t="str">
        <f>IF(K117&lt;L117,"TN",IF(K117&lt;M117,"*","**"))</f>
        <v>TN</v>
      </c>
    </row>
    <row r="118" spans="1:19" ht="15.75" x14ac:dyDescent="0.25">
      <c r="G118" s="16" t="s">
        <v>20</v>
      </c>
      <c r="H118" s="16">
        <f>B114-1</f>
        <v>4</v>
      </c>
      <c r="I118" s="2">
        <f>I108</f>
        <v>225.6866666666665</v>
      </c>
      <c r="J118" s="2">
        <f>I118/H118</f>
        <v>56.421666666666624</v>
      </c>
      <c r="K118" s="2">
        <f>J118/J119</f>
        <v>1.5531321398750388</v>
      </c>
      <c r="L118" s="2">
        <f>FINV(L116,H118,H119)</f>
        <v>3.8378533545558975</v>
      </c>
      <c r="M118" s="2">
        <f>FINV(M116,H118,H119)</f>
        <v>7.006076622955586</v>
      </c>
      <c r="N118" s="16" t="str">
        <f>IF(K118&lt;L118,"TN",IF(K118&lt;M118,"*","**"))</f>
        <v>TN</v>
      </c>
    </row>
    <row r="119" spans="1:19" ht="15.75" x14ac:dyDescent="0.25">
      <c r="G119" s="16" t="s">
        <v>27</v>
      </c>
      <c r="H119" s="16">
        <f>H117*H118</f>
        <v>8</v>
      </c>
      <c r="I119" s="2">
        <f>I109</f>
        <v>290.62133333333077</v>
      </c>
      <c r="J119" s="2">
        <f>I119/H119</f>
        <v>36.327666666666346</v>
      </c>
      <c r="K119" s="6"/>
      <c r="L119" s="6"/>
      <c r="M119" s="6"/>
      <c r="N119" s="17"/>
    </row>
    <row r="120" spans="1:19" ht="15.75" x14ac:dyDescent="0.25">
      <c r="G120" s="16" t="s">
        <v>3</v>
      </c>
      <c r="H120" s="16">
        <f>SUM(H117:H119)</f>
        <v>14</v>
      </c>
      <c r="I120" s="2">
        <f>I106</f>
        <v>619.6399999999976</v>
      </c>
      <c r="J120" s="6"/>
      <c r="K120" s="6"/>
      <c r="L120" s="6"/>
      <c r="M120" s="6"/>
      <c r="N120" s="17"/>
    </row>
    <row r="121" spans="1:19" ht="15.75" x14ac:dyDescent="0.25">
      <c r="G121" s="9"/>
      <c r="H121" s="9"/>
      <c r="I121" s="9"/>
      <c r="J121" s="9"/>
      <c r="K121" s="9"/>
      <c r="L121" s="9"/>
      <c r="M121" s="9"/>
      <c r="N121" s="9"/>
    </row>
    <row r="126" spans="1:19" x14ac:dyDescent="0.25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</row>
    <row r="127" spans="1:19" s="26" customFormat="1" x14ac:dyDescent="0.25">
      <c r="P127" s="28"/>
      <c r="Q127" s="28"/>
      <c r="R127" s="28"/>
      <c r="S127" s="28"/>
    </row>
    <row r="129" spans="1:14" ht="15.75" x14ac:dyDescent="0.25">
      <c r="A129" s="90" t="s">
        <v>20</v>
      </c>
      <c r="B129" s="92" t="s">
        <v>21</v>
      </c>
      <c r="C129" s="93"/>
      <c r="D129" s="93"/>
      <c r="E129" s="90" t="s">
        <v>3</v>
      </c>
      <c r="F129" s="90" t="s">
        <v>19</v>
      </c>
    </row>
    <row r="130" spans="1:14" ht="15.75" x14ac:dyDescent="0.25">
      <c r="A130" s="91"/>
      <c r="B130" s="16" t="s">
        <v>0</v>
      </c>
      <c r="C130" s="16" t="s">
        <v>1</v>
      </c>
      <c r="D130" s="16" t="s">
        <v>2</v>
      </c>
      <c r="E130" s="91"/>
      <c r="F130" s="91"/>
      <c r="H130" s="10" t="s">
        <v>4</v>
      </c>
      <c r="I130" s="19">
        <f>(E136^2)/(B139*B140)</f>
        <v>22971.266666666666</v>
      </c>
      <c r="M130" s="94">
        <v>42</v>
      </c>
      <c r="N130" s="94"/>
    </row>
    <row r="131" spans="1:14" ht="15.75" x14ac:dyDescent="0.25">
      <c r="A131" s="16" t="s">
        <v>42</v>
      </c>
      <c r="B131" s="16">
        <v>36.200000000000003</v>
      </c>
      <c r="C131" s="16">
        <v>38.700000000000003</v>
      </c>
      <c r="D131" s="16">
        <v>29</v>
      </c>
      <c r="E131" s="16">
        <f>SUM(B131:D131)</f>
        <v>103.9</v>
      </c>
      <c r="F131" s="2">
        <f>AVERAGE(B131:D131)</f>
        <v>34.633333333333333</v>
      </c>
      <c r="H131" s="10" t="s">
        <v>5</v>
      </c>
      <c r="I131" s="19">
        <f>SUMSQ(B131:D135)-I130</f>
        <v>386.83333333333576</v>
      </c>
      <c r="M131" s="94"/>
      <c r="N131" s="94"/>
    </row>
    <row r="132" spans="1:14" ht="15.75" x14ac:dyDescent="0.25">
      <c r="A132" s="16" t="s">
        <v>43</v>
      </c>
      <c r="B132" s="16">
        <v>37.4</v>
      </c>
      <c r="C132" s="16">
        <v>42.6</v>
      </c>
      <c r="D132" s="16">
        <v>43.2</v>
      </c>
      <c r="E132" s="16">
        <f>SUM(B132:D132)</f>
        <v>123.2</v>
      </c>
      <c r="F132" s="2">
        <f>AVERAGE(B132:D132)</f>
        <v>41.06666666666667</v>
      </c>
      <c r="H132" s="10" t="s">
        <v>6</v>
      </c>
      <c r="I132" s="19">
        <f>(SUMSQ(B136:D136)/B139)-I130</f>
        <v>99.129333333330578</v>
      </c>
      <c r="M132" s="94"/>
      <c r="N132" s="94"/>
    </row>
    <row r="133" spans="1:14" ht="15.75" x14ac:dyDescent="0.25">
      <c r="A133" s="16" t="s">
        <v>44</v>
      </c>
      <c r="B133" s="16">
        <v>48.3</v>
      </c>
      <c r="C133" s="16">
        <v>47.5</v>
      </c>
      <c r="D133" s="16">
        <v>31.8</v>
      </c>
      <c r="E133" s="16">
        <f>SUM(B133:D133)</f>
        <v>127.6</v>
      </c>
      <c r="F133" s="2">
        <f>AVERAGE(B133:D133)</f>
        <v>42.533333333333331</v>
      </c>
      <c r="H133" s="10" t="s">
        <v>22</v>
      </c>
      <c r="I133" s="19">
        <f>(SUMSQ(E131:E135)/B140)-I130</f>
        <v>114.30000000000291</v>
      </c>
      <c r="M133" s="94"/>
      <c r="N133" s="94"/>
    </row>
    <row r="134" spans="1:14" ht="15.75" x14ac:dyDescent="0.25">
      <c r="A134" s="16" t="s">
        <v>45</v>
      </c>
      <c r="B134" s="16">
        <v>43</v>
      </c>
      <c r="C134" s="16">
        <v>38.200000000000003</v>
      </c>
      <c r="D134" s="16">
        <v>38.1</v>
      </c>
      <c r="E134" s="16">
        <f>SUM(B134:D134)</f>
        <v>119.30000000000001</v>
      </c>
      <c r="F134" s="2">
        <f>AVERAGE(B134:D134)</f>
        <v>39.766666666666673</v>
      </c>
      <c r="H134" s="10" t="s">
        <v>7</v>
      </c>
      <c r="I134" s="19">
        <f>I131-I132-I133</f>
        <v>173.40400000000227</v>
      </c>
    </row>
    <row r="135" spans="1:14" ht="15.75" x14ac:dyDescent="0.25">
      <c r="A135" s="16" t="s">
        <v>46</v>
      </c>
      <c r="B135" s="16">
        <v>36.799999999999997</v>
      </c>
      <c r="C135" s="16">
        <v>40.5</v>
      </c>
      <c r="D135" s="16">
        <v>35.700000000000003</v>
      </c>
      <c r="E135" s="16">
        <f>SUM(B135:D135)</f>
        <v>113</v>
      </c>
      <c r="F135" s="2">
        <f>AVERAGE(B135:D135)</f>
        <v>37.666666666666664</v>
      </c>
    </row>
    <row r="136" spans="1:14" ht="15.75" x14ac:dyDescent="0.25">
      <c r="A136" s="16" t="s">
        <v>3</v>
      </c>
      <c r="B136" s="16">
        <f>SUM(B131:B135)</f>
        <v>201.7</v>
      </c>
      <c r="C136" s="16">
        <f t="shared" ref="C136:D136" si="12">SUM(C131:C135)</f>
        <v>207.5</v>
      </c>
      <c r="D136" s="16">
        <f t="shared" si="12"/>
        <v>177.8</v>
      </c>
      <c r="E136" s="18">
        <f>SUM(E131:E135)</f>
        <v>587</v>
      </c>
      <c r="F136" s="8"/>
    </row>
    <row r="139" spans="1:14" ht="15.75" x14ac:dyDescent="0.25">
      <c r="A139" s="7" t="s">
        <v>20</v>
      </c>
      <c r="B139" s="21">
        <v>5</v>
      </c>
    </row>
    <row r="140" spans="1:14" ht="15.75" x14ac:dyDescent="0.25">
      <c r="A140" s="7" t="s">
        <v>21</v>
      </c>
      <c r="B140" s="21">
        <v>3</v>
      </c>
      <c r="G140" s="90" t="s">
        <v>8</v>
      </c>
      <c r="H140" s="90" t="s">
        <v>9</v>
      </c>
      <c r="I140" s="90" t="s">
        <v>10</v>
      </c>
      <c r="J140" s="90" t="s">
        <v>11</v>
      </c>
      <c r="K140" s="90" t="s">
        <v>23</v>
      </c>
      <c r="L140" s="92" t="s">
        <v>24</v>
      </c>
      <c r="M140" s="95"/>
      <c r="N140" s="90" t="s">
        <v>25</v>
      </c>
    </row>
    <row r="141" spans="1:14" ht="15.75" x14ac:dyDescent="0.25">
      <c r="G141" s="91"/>
      <c r="H141" s="91"/>
      <c r="I141" s="91"/>
      <c r="J141" s="91"/>
      <c r="K141" s="91"/>
      <c r="L141" s="1">
        <v>0.05</v>
      </c>
      <c r="M141" s="1">
        <v>0.01</v>
      </c>
      <c r="N141" s="91"/>
    </row>
    <row r="142" spans="1:14" ht="15.75" x14ac:dyDescent="0.25">
      <c r="G142" s="16" t="s">
        <v>26</v>
      </c>
      <c r="H142" s="16">
        <f>B140-1</f>
        <v>2</v>
      </c>
      <c r="I142" s="2">
        <f>I132</f>
        <v>99.129333333330578</v>
      </c>
      <c r="J142" s="2">
        <f>I142/H142</f>
        <v>49.564666666665289</v>
      </c>
      <c r="K142" s="2">
        <f>J142/J144</f>
        <v>2.2866677431507756</v>
      </c>
      <c r="L142" s="2">
        <f>FINV(L141,H142,H144)</f>
        <v>4.4589701075245118</v>
      </c>
      <c r="M142" s="2">
        <f>FINV(M141,H142,H144)</f>
        <v>8.6491106406735145</v>
      </c>
      <c r="N142" s="16" t="str">
        <f>IF(K142&lt;L142,"TN",IF(K142&lt;M142,"*","**"))</f>
        <v>TN</v>
      </c>
    </row>
    <row r="143" spans="1:14" ht="15.75" x14ac:dyDescent="0.25">
      <c r="G143" s="16" t="s">
        <v>20</v>
      </c>
      <c r="H143" s="16">
        <f>B139-1</f>
        <v>4</v>
      </c>
      <c r="I143" s="2">
        <f>I133</f>
        <v>114.30000000000291</v>
      </c>
      <c r="J143" s="2">
        <f>I143/H143</f>
        <v>28.575000000000728</v>
      </c>
      <c r="K143" s="2">
        <f>J143/J144</f>
        <v>1.318308689534283</v>
      </c>
      <c r="L143" s="2">
        <f>FINV(L141,H143,H144)</f>
        <v>3.8378533545558975</v>
      </c>
      <c r="M143" s="2">
        <f>FINV(M141,H143,H144)</f>
        <v>7.006076622955586</v>
      </c>
      <c r="N143" s="16" t="str">
        <f>IF(K143&lt;L143,"TN",IF(K143&lt;M143,"*","**"))</f>
        <v>TN</v>
      </c>
    </row>
    <row r="144" spans="1:14" ht="15.75" x14ac:dyDescent="0.25">
      <c r="G144" s="16" t="s">
        <v>27</v>
      </c>
      <c r="H144" s="16">
        <f>H142*H143</f>
        <v>8</v>
      </c>
      <c r="I144" s="2">
        <f>I134</f>
        <v>173.40400000000227</v>
      </c>
      <c r="J144" s="2">
        <f>I144/H144</f>
        <v>21.675500000000284</v>
      </c>
      <c r="K144" s="6"/>
      <c r="L144" s="6"/>
      <c r="M144" s="6"/>
      <c r="N144" s="17"/>
    </row>
    <row r="145" spans="1:19" ht="15.75" x14ac:dyDescent="0.25">
      <c r="G145" s="16" t="s">
        <v>3</v>
      </c>
      <c r="H145" s="16">
        <f>SUM(H142:H144)</f>
        <v>14</v>
      </c>
      <c r="I145" s="2">
        <f>I131</f>
        <v>386.83333333333576</v>
      </c>
      <c r="J145" s="6"/>
      <c r="K145" s="6"/>
      <c r="L145" s="6"/>
      <c r="M145" s="6"/>
      <c r="N145" s="17"/>
    </row>
    <row r="146" spans="1:19" ht="15.75" x14ac:dyDescent="0.25">
      <c r="G146" s="9"/>
      <c r="H146" s="9"/>
      <c r="I146" s="9"/>
      <c r="J146" s="9"/>
      <c r="K146" s="9"/>
      <c r="L146" s="9"/>
      <c r="M146" s="9"/>
      <c r="N146" s="9"/>
    </row>
    <row r="151" spans="1:19" x14ac:dyDescent="0.25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</row>
    <row r="152" spans="1:19" s="29" customFormat="1" x14ac:dyDescent="0.25">
      <c r="P152" s="30"/>
      <c r="Q152" s="30"/>
      <c r="R152" s="30"/>
      <c r="S152" s="30"/>
    </row>
  </sheetData>
  <sortState xmlns:xlrd2="http://schemas.microsoft.com/office/spreadsheetml/2017/richdata2" ref="P70:S74">
    <sortCondition ref="Q70:Q74"/>
  </sortState>
  <mergeCells count="79">
    <mergeCell ref="W4:AG4"/>
    <mergeCell ref="A1:N2"/>
    <mergeCell ref="L140:M140"/>
    <mergeCell ref="N140:N141"/>
    <mergeCell ref="M5:M8"/>
    <mergeCell ref="M30:N34"/>
    <mergeCell ref="M55:N58"/>
    <mergeCell ref="M80:N83"/>
    <mergeCell ref="M105:N108"/>
    <mergeCell ref="M130:N133"/>
    <mergeCell ref="G140:G141"/>
    <mergeCell ref="H140:H141"/>
    <mergeCell ref="I140:I141"/>
    <mergeCell ref="J140:J141"/>
    <mergeCell ref="K140:K141"/>
    <mergeCell ref="L115:M115"/>
    <mergeCell ref="N115:N116"/>
    <mergeCell ref="A129:A130"/>
    <mergeCell ref="B129:D129"/>
    <mergeCell ref="E129:E130"/>
    <mergeCell ref="F129:F130"/>
    <mergeCell ref="G115:G116"/>
    <mergeCell ref="H115:H116"/>
    <mergeCell ref="I115:I116"/>
    <mergeCell ref="J115:J116"/>
    <mergeCell ref="K115:K116"/>
    <mergeCell ref="L90:M90"/>
    <mergeCell ref="N90:N91"/>
    <mergeCell ref="A104:A105"/>
    <mergeCell ref="B104:D104"/>
    <mergeCell ref="E104:E105"/>
    <mergeCell ref="F104:F105"/>
    <mergeCell ref="G90:G91"/>
    <mergeCell ref="H90:H91"/>
    <mergeCell ref="I90:I91"/>
    <mergeCell ref="J90:J91"/>
    <mergeCell ref="K90:K91"/>
    <mergeCell ref="L65:M65"/>
    <mergeCell ref="N65:N66"/>
    <mergeCell ref="A79:A80"/>
    <mergeCell ref="B79:D79"/>
    <mergeCell ref="E79:E80"/>
    <mergeCell ref="F79:F80"/>
    <mergeCell ref="G65:G66"/>
    <mergeCell ref="H65:H66"/>
    <mergeCell ref="I65:I66"/>
    <mergeCell ref="J65:J66"/>
    <mergeCell ref="K65:K66"/>
    <mergeCell ref="N40:N41"/>
    <mergeCell ref="A54:A55"/>
    <mergeCell ref="B54:D54"/>
    <mergeCell ref="E54:E55"/>
    <mergeCell ref="F54:F55"/>
    <mergeCell ref="H40:H41"/>
    <mergeCell ref="I40:I41"/>
    <mergeCell ref="J40:J41"/>
    <mergeCell ref="K40:K41"/>
    <mergeCell ref="L40:M40"/>
    <mergeCell ref="A29:A30"/>
    <mergeCell ref="B29:D29"/>
    <mergeCell ref="E29:E30"/>
    <mergeCell ref="F29:F30"/>
    <mergeCell ref="G40:G41"/>
    <mergeCell ref="AB5:AD5"/>
    <mergeCell ref="N15:N16"/>
    <mergeCell ref="X11:Y11"/>
    <mergeCell ref="X5:Y5"/>
    <mergeCell ref="A4:A5"/>
    <mergeCell ref="B4:D4"/>
    <mergeCell ref="E4:E5"/>
    <mergeCell ref="F4:F5"/>
    <mergeCell ref="L15:M15"/>
    <mergeCell ref="K15:K16"/>
    <mergeCell ref="J15:J16"/>
    <mergeCell ref="I15:I16"/>
    <mergeCell ref="H15:H16"/>
    <mergeCell ref="G15:G16"/>
    <mergeCell ref="Z5:AA5"/>
    <mergeCell ref="Z11:AA1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48869-EADD-4A15-B3CC-1B050C041AF8}">
  <dimension ref="A1:AT152"/>
  <sheetViews>
    <sheetView zoomScale="106" zoomScaleNormal="106" workbookViewId="0">
      <selection sqref="A1:N2"/>
    </sheetView>
  </sheetViews>
  <sheetFormatPr defaultRowHeight="15" x14ac:dyDescent="0.25"/>
  <cols>
    <col min="1" max="1" width="15.42578125" style="21" customWidth="1"/>
    <col min="2" max="5" width="9.140625" style="21"/>
    <col min="6" max="6" width="13" style="21" customWidth="1"/>
    <col min="7" max="7" width="15.5703125" style="21" customWidth="1"/>
    <col min="8" max="8" width="9.140625" style="21"/>
    <col min="9" max="13" width="10.7109375" style="21" customWidth="1"/>
    <col min="14" max="15" width="9.140625" style="21"/>
    <col min="16" max="19" width="14.5703125" style="22" customWidth="1"/>
    <col min="20" max="20" width="9.140625" style="21"/>
    <col min="21" max="21" width="9.140625" style="21" customWidth="1"/>
    <col min="22" max="22" width="9.140625" style="21"/>
    <col min="23" max="23" width="13.42578125" style="21" customWidth="1"/>
    <col min="24" max="24" width="7.28515625" style="22" customWidth="1"/>
    <col min="25" max="25" width="3.28515625" style="21" customWidth="1"/>
    <col min="26" max="26" width="7.28515625" style="22" customWidth="1"/>
    <col min="27" max="27" width="3.28515625" style="21" customWidth="1"/>
    <col min="28" max="28" width="7.28515625" style="22" customWidth="1"/>
    <col min="29" max="30" width="9.140625" style="21" hidden="1" customWidth="1"/>
    <col min="31" max="31" width="3.28515625" style="21" customWidth="1"/>
    <col min="32" max="32" width="7.28515625" style="22" customWidth="1"/>
    <col min="33" max="33" width="3.28515625" style="21" customWidth="1"/>
    <col min="34" max="34" width="7.28515625" style="22" customWidth="1"/>
    <col min="35" max="35" width="3.28515625" style="21" customWidth="1"/>
    <col min="36" max="36" width="7.28515625" style="22" customWidth="1"/>
    <col min="37" max="37" width="3.28515625" style="21" customWidth="1"/>
    <col min="38" max="38" width="9.140625" style="21"/>
    <col min="39" max="39" width="13.85546875" style="21" customWidth="1"/>
    <col min="40" max="16384" width="9.140625" style="21"/>
  </cols>
  <sheetData>
    <row r="1" spans="1:46" x14ac:dyDescent="0.25">
      <c r="A1" s="99" t="s">
        <v>41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46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4" spans="1:46" ht="15.75" x14ac:dyDescent="0.25">
      <c r="A4" s="90" t="s">
        <v>20</v>
      </c>
      <c r="B4" s="92" t="s">
        <v>21</v>
      </c>
      <c r="C4" s="93"/>
      <c r="D4" s="93"/>
      <c r="E4" s="90" t="s">
        <v>3</v>
      </c>
      <c r="F4" s="90" t="s">
        <v>19</v>
      </c>
      <c r="W4" s="79" t="s">
        <v>41</v>
      </c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M4" s="31" t="s">
        <v>19</v>
      </c>
      <c r="AN4" s="31">
        <v>7</v>
      </c>
      <c r="AO4" s="31">
        <v>14</v>
      </c>
      <c r="AP4" s="31">
        <v>21</v>
      </c>
      <c r="AQ4" s="31">
        <v>28</v>
      </c>
      <c r="AR4" s="31">
        <v>35</v>
      </c>
      <c r="AS4" s="31">
        <v>42</v>
      </c>
    </row>
    <row r="5" spans="1:46" ht="15.75" x14ac:dyDescent="0.25">
      <c r="A5" s="91"/>
      <c r="B5" s="16" t="s">
        <v>0</v>
      </c>
      <c r="C5" s="16" t="s">
        <v>1</v>
      </c>
      <c r="D5" s="16" t="s">
        <v>2</v>
      </c>
      <c r="E5" s="91"/>
      <c r="F5" s="91"/>
      <c r="H5" s="10" t="s">
        <v>4</v>
      </c>
      <c r="I5" s="19">
        <f>(E11^2)/(B14*B15)</f>
        <v>1421.0666666666666</v>
      </c>
      <c r="M5" s="94">
        <v>7</v>
      </c>
      <c r="W5" s="63" t="s">
        <v>20</v>
      </c>
      <c r="X5" s="81" t="s">
        <v>36</v>
      </c>
      <c r="Y5" s="80"/>
      <c r="Z5" s="81" t="s">
        <v>35</v>
      </c>
      <c r="AA5" s="81"/>
      <c r="AB5" s="81" t="s">
        <v>12</v>
      </c>
      <c r="AC5" s="81"/>
      <c r="AD5" s="81"/>
      <c r="AE5" s="81"/>
      <c r="AF5" s="81" t="s">
        <v>13</v>
      </c>
      <c r="AG5" s="81"/>
      <c r="AH5" s="81" t="s">
        <v>37</v>
      </c>
      <c r="AI5" s="81"/>
      <c r="AJ5" s="81" t="s">
        <v>53</v>
      </c>
      <c r="AK5" s="81"/>
      <c r="AM5" s="31" t="s">
        <v>42</v>
      </c>
      <c r="AN5" s="32">
        <f>F6</f>
        <v>7</v>
      </c>
      <c r="AO5" s="32">
        <f>F31</f>
        <v>14</v>
      </c>
      <c r="AP5" s="32">
        <f>F56</f>
        <v>28.666666666666668</v>
      </c>
      <c r="AQ5" s="32">
        <f>F81</f>
        <v>47</v>
      </c>
      <c r="AR5" s="32">
        <f>F106</f>
        <v>98.666666666666671</v>
      </c>
      <c r="AS5" s="32">
        <f>F131</f>
        <v>183</v>
      </c>
    </row>
    <row r="6" spans="1:46" ht="15.75" x14ac:dyDescent="0.25">
      <c r="A6" s="16" t="s">
        <v>42</v>
      </c>
      <c r="B6" s="16">
        <v>5</v>
      </c>
      <c r="C6" s="16">
        <v>8</v>
      </c>
      <c r="D6" s="16">
        <v>8</v>
      </c>
      <c r="E6" s="16">
        <f>SUM(B6:D6)</f>
        <v>21</v>
      </c>
      <c r="F6" s="2">
        <f>AVERAGE(B6:D6)</f>
        <v>7</v>
      </c>
      <c r="H6" s="10" t="s">
        <v>5</v>
      </c>
      <c r="I6" s="19">
        <f>SUMSQ(B6:D10)-I5</f>
        <v>82.933333333333394</v>
      </c>
      <c r="M6" s="94"/>
      <c r="W6" s="58" t="s">
        <v>42</v>
      </c>
      <c r="X6" s="56">
        <v>7</v>
      </c>
      <c r="Y6" s="4" t="s">
        <v>33</v>
      </c>
      <c r="Z6" s="56">
        <v>14</v>
      </c>
      <c r="AA6" s="65" t="s">
        <v>33</v>
      </c>
      <c r="AB6" s="56">
        <v>28.666666666666668</v>
      </c>
      <c r="AC6" s="56"/>
      <c r="AD6" s="56"/>
      <c r="AE6" s="65" t="s">
        <v>33</v>
      </c>
      <c r="AF6" s="56">
        <v>47</v>
      </c>
      <c r="AG6" s="65" t="s">
        <v>33</v>
      </c>
      <c r="AH6" s="56">
        <v>98.666666666666671</v>
      </c>
      <c r="AI6" s="65" t="s">
        <v>52</v>
      </c>
      <c r="AJ6" s="64">
        <v>183</v>
      </c>
      <c r="AK6" s="65" t="s">
        <v>33</v>
      </c>
      <c r="AM6" s="31" t="s">
        <v>43</v>
      </c>
      <c r="AN6" s="32">
        <f t="shared" ref="AN6:AN9" si="0">F7</f>
        <v>8.6666666666666661</v>
      </c>
      <c r="AO6" s="32">
        <f t="shared" ref="AO6:AO9" si="1">F32</f>
        <v>22.666666666666668</v>
      </c>
      <c r="AP6" s="32">
        <f t="shared" ref="AP6:AP9" si="2">F57</f>
        <v>41.333333333333336</v>
      </c>
      <c r="AQ6" s="32">
        <f t="shared" ref="AQ6:AQ9" si="3">F82</f>
        <v>72.333333333333329</v>
      </c>
      <c r="AR6" s="32">
        <f t="shared" ref="AR6:AR9" si="4">F107</f>
        <v>84</v>
      </c>
      <c r="AS6" s="32">
        <f t="shared" ref="AS6:AS9" si="5">F132</f>
        <v>209.66666666666666</v>
      </c>
    </row>
    <row r="7" spans="1:46" ht="15.75" x14ac:dyDescent="0.25">
      <c r="A7" s="16" t="s">
        <v>43</v>
      </c>
      <c r="B7" s="16">
        <v>9</v>
      </c>
      <c r="C7" s="16">
        <v>9</v>
      </c>
      <c r="D7" s="16">
        <v>8</v>
      </c>
      <c r="E7" s="16">
        <f>SUM(B7:D7)</f>
        <v>26</v>
      </c>
      <c r="F7" s="2">
        <f>AVERAGE(B7:D7)</f>
        <v>8.6666666666666661</v>
      </c>
      <c r="H7" s="10" t="s">
        <v>6</v>
      </c>
      <c r="I7" s="19">
        <f>(SUMSQ(B11:D11)/B14)-I5</f>
        <v>1.7333333333333485</v>
      </c>
      <c r="M7" s="94"/>
      <c r="W7" s="58" t="s">
        <v>43</v>
      </c>
      <c r="X7" s="56">
        <v>8.6666666666666661</v>
      </c>
      <c r="Y7" s="12" t="s">
        <v>52</v>
      </c>
      <c r="Z7" s="56">
        <v>22.666666666666668</v>
      </c>
      <c r="AA7" s="65" t="s">
        <v>52</v>
      </c>
      <c r="AB7" s="56">
        <v>41.333333333333336</v>
      </c>
      <c r="AC7" s="56"/>
      <c r="AD7" s="56"/>
      <c r="AE7" s="65" t="s">
        <v>52</v>
      </c>
      <c r="AF7" s="56">
        <v>72.333333333333329</v>
      </c>
      <c r="AG7" s="65" t="s">
        <v>52</v>
      </c>
      <c r="AH7" s="56">
        <v>84</v>
      </c>
      <c r="AI7" s="65" t="s">
        <v>33</v>
      </c>
      <c r="AJ7" s="64">
        <v>209.66666666666666</v>
      </c>
      <c r="AK7" s="65" t="s">
        <v>52</v>
      </c>
      <c r="AM7" s="31" t="s">
        <v>44</v>
      </c>
      <c r="AN7" s="32">
        <f t="shared" si="0"/>
        <v>8.6666666666666661</v>
      </c>
      <c r="AO7" s="32">
        <f t="shared" si="1"/>
        <v>17.333333333333332</v>
      </c>
      <c r="AP7" s="32">
        <f t="shared" si="2"/>
        <v>45.333333333333336</v>
      </c>
      <c r="AQ7" s="32">
        <f t="shared" si="3"/>
        <v>74</v>
      </c>
      <c r="AR7" s="32">
        <f t="shared" si="4"/>
        <v>131.66666666666666</v>
      </c>
      <c r="AS7" s="37">
        <f t="shared" si="5"/>
        <v>286.66666666666669</v>
      </c>
    </row>
    <row r="8" spans="1:46" ht="15.75" x14ac:dyDescent="0.25">
      <c r="A8" s="16" t="s">
        <v>44</v>
      </c>
      <c r="B8" s="16">
        <v>8</v>
      </c>
      <c r="C8" s="16">
        <v>10</v>
      </c>
      <c r="D8" s="16">
        <v>8</v>
      </c>
      <c r="E8" s="16">
        <f>SUM(B8:D8)</f>
        <v>26</v>
      </c>
      <c r="F8" s="2">
        <f>AVERAGE(B8:D8)</f>
        <v>8.6666666666666661</v>
      </c>
      <c r="H8" s="10" t="s">
        <v>22</v>
      </c>
      <c r="I8" s="19">
        <f>(SUMSQ(E6:E10)/B15)-I5</f>
        <v>68.933333333333394</v>
      </c>
      <c r="M8" s="94"/>
      <c r="W8" s="58" t="s">
        <v>44</v>
      </c>
      <c r="X8" s="56">
        <v>8.6666666666666661</v>
      </c>
      <c r="Y8" s="12" t="s">
        <v>52</v>
      </c>
      <c r="Z8" s="56">
        <v>17.333333333333332</v>
      </c>
      <c r="AA8" s="65" t="s">
        <v>33</v>
      </c>
      <c r="AB8" s="56">
        <v>45.333333333333336</v>
      </c>
      <c r="AC8" s="56"/>
      <c r="AD8" s="56"/>
      <c r="AE8" s="65" t="s">
        <v>52</v>
      </c>
      <c r="AF8" s="56">
        <v>74</v>
      </c>
      <c r="AG8" s="65" t="s">
        <v>52</v>
      </c>
      <c r="AH8" s="56">
        <v>131.66666666666666</v>
      </c>
      <c r="AI8" s="65" t="s">
        <v>52</v>
      </c>
      <c r="AJ8" s="64">
        <v>286.66666666666669</v>
      </c>
      <c r="AK8" s="65" t="s">
        <v>34</v>
      </c>
      <c r="AM8" s="31" t="s">
        <v>45</v>
      </c>
      <c r="AN8" s="32">
        <f>F9</f>
        <v>11.333333333333334</v>
      </c>
      <c r="AO8" s="37">
        <f t="shared" si="1"/>
        <v>27.666666666666668</v>
      </c>
      <c r="AP8" s="32">
        <f t="shared" si="2"/>
        <v>48.333333333333336</v>
      </c>
      <c r="AQ8" s="37">
        <f t="shared" si="3"/>
        <v>105.33333333333333</v>
      </c>
      <c r="AR8" s="32">
        <f t="shared" si="4"/>
        <v>147</v>
      </c>
      <c r="AS8" s="32">
        <f t="shared" si="5"/>
        <v>264.33333333333331</v>
      </c>
    </row>
    <row r="9" spans="1:46" ht="15.75" x14ac:dyDescent="0.25">
      <c r="A9" s="16" t="s">
        <v>45</v>
      </c>
      <c r="B9" s="16">
        <v>12</v>
      </c>
      <c r="C9" s="16">
        <v>10</v>
      </c>
      <c r="D9" s="16">
        <v>12</v>
      </c>
      <c r="E9" s="16">
        <f>SUM(B9:D9)</f>
        <v>34</v>
      </c>
      <c r="F9" s="2">
        <f>AVERAGE(B9:D9)</f>
        <v>11.333333333333334</v>
      </c>
      <c r="H9" s="10" t="s">
        <v>7</v>
      </c>
      <c r="I9" s="19">
        <f>I6-I7-I8</f>
        <v>12.266666666666652</v>
      </c>
      <c r="W9" s="58" t="s">
        <v>45</v>
      </c>
      <c r="X9" s="56">
        <v>11.333333333333334</v>
      </c>
      <c r="Y9" s="12" t="s">
        <v>39</v>
      </c>
      <c r="Z9" s="56">
        <v>27.666666666666668</v>
      </c>
      <c r="AA9" s="65" t="s">
        <v>34</v>
      </c>
      <c r="AB9" s="56">
        <v>48.333333333333336</v>
      </c>
      <c r="AC9" s="56"/>
      <c r="AD9" s="56"/>
      <c r="AE9" s="65" t="s">
        <v>52</v>
      </c>
      <c r="AF9" s="56">
        <v>105.33333333333333</v>
      </c>
      <c r="AG9" s="65" t="s">
        <v>34</v>
      </c>
      <c r="AH9" s="56">
        <v>147</v>
      </c>
      <c r="AI9" s="65" t="s">
        <v>52</v>
      </c>
      <c r="AJ9" s="64">
        <v>264.33333333333331</v>
      </c>
      <c r="AK9" s="65" t="s">
        <v>34</v>
      </c>
      <c r="AM9" s="31" t="s">
        <v>46</v>
      </c>
      <c r="AN9" s="37">
        <f t="shared" si="0"/>
        <v>13</v>
      </c>
      <c r="AO9" s="32">
        <f t="shared" si="1"/>
        <v>27.333333333333332</v>
      </c>
      <c r="AP9" s="37">
        <f t="shared" si="2"/>
        <v>52.333333333333336</v>
      </c>
      <c r="AQ9" s="32">
        <f t="shared" si="3"/>
        <v>100.33333333333333</v>
      </c>
      <c r="AR9" s="37">
        <f t="shared" si="4"/>
        <v>170.66666666666666</v>
      </c>
      <c r="AS9" s="34">
        <f t="shared" si="5"/>
        <v>280.33333333333331</v>
      </c>
    </row>
    <row r="10" spans="1:46" ht="15.75" x14ac:dyDescent="0.25">
      <c r="A10" s="16" t="s">
        <v>46</v>
      </c>
      <c r="B10" s="16">
        <v>13</v>
      </c>
      <c r="C10" s="16">
        <v>14</v>
      </c>
      <c r="D10" s="16">
        <v>12</v>
      </c>
      <c r="E10" s="16">
        <f>SUM(B10:D10)</f>
        <v>39</v>
      </c>
      <c r="F10" s="2">
        <f>AVERAGE(B10:D10)</f>
        <v>13</v>
      </c>
      <c r="W10" s="59" t="s">
        <v>46</v>
      </c>
      <c r="X10" s="60">
        <v>13</v>
      </c>
      <c r="Y10" s="14" t="s">
        <v>38</v>
      </c>
      <c r="Z10" s="60">
        <v>27.333333333333332</v>
      </c>
      <c r="AA10" s="65" t="s">
        <v>34</v>
      </c>
      <c r="AB10" s="60">
        <v>52.333333333333336</v>
      </c>
      <c r="AC10" s="60"/>
      <c r="AD10" s="60"/>
      <c r="AE10" s="65" t="s">
        <v>34</v>
      </c>
      <c r="AF10" s="60">
        <v>100.33333333333333</v>
      </c>
      <c r="AG10" s="65" t="s">
        <v>34</v>
      </c>
      <c r="AH10" s="60">
        <v>170.66666666666666</v>
      </c>
      <c r="AI10" s="65" t="s">
        <v>34</v>
      </c>
      <c r="AJ10" s="64">
        <v>280.33333333333331</v>
      </c>
      <c r="AK10" s="65" t="s">
        <v>34</v>
      </c>
      <c r="AN10" s="11"/>
      <c r="AO10" s="11"/>
      <c r="AP10" s="11"/>
      <c r="AQ10" s="11"/>
      <c r="AR10" s="11"/>
      <c r="AS10" s="11"/>
      <c r="AT10" s="11"/>
    </row>
    <row r="11" spans="1:46" ht="15.75" x14ac:dyDescent="0.25">
      <c r="A11" s="16" t="s">
        <v>3</v>
      </c>
      <c r="B11" s="16">
        <f>SUM(B6:B10)</f>
        <v>47</v>
      </c>
      <c r="C11" s="16">
        <f t="shared" ref="C11:D11" si="6">SUM(C6:C10)</f>
        <v>51</v>
      </c>
      <c r="D11" s="16">
        <f t="shared" si="6"/>
        <v>48</v>
      </c>
      <c r="E11" s="18">
        <f>SUM(E6:E10)</f>
        <v>146</v>
      </c>
      <c r="F11" s="8"/>
      <c r="W11" s="63" t="s">
        <v>30</v>
      </c>
      <c r="X11" s="78">
        <v>3.5</v>
      </c>
      <c r="Y11" s="82"/>
      <c r="Z11" s="78">
        <v>13.27</v>
      </c>
      <c r="AA11" s="78"/>
      <c r="AB11" s="78">
        <v>22.43</v>
      </c>
      <c r="AC11" s="78"/>
      <c r="AD11" s="78"/>
      <c r="AE11" s="78"/>
      <c r="AF11" s="78">
        <v>38.26</v>
      </c>
      <c r="AG11" s="78"/>
      <c r="AH11" s="78">
        <v>85.71</v>
      </c>
      <c r="AI11" s="78"/>
      <c r="AJ11" s="78">
        <v>78.47</v>
      </c>
      <c r="AK11" s="81"/>
      <c r="AN11" s="11"/>
      <c r="AO11" s="11"/>
      <c r="AP11" s="11"/>
      <c r="AQ11" s="11"/>
      <c r="AR11" s="11"/>
      <c r="AS11" s="11"/>
      <c r="AT11" s="11"/>
    </row>
    <row r="12" spans="1:46" ht="15" customHeight="1" x14ac:dyDescent="0.25">
      <c r="AN12" s="11"/>
      <c r="AO12" s="11"/>
      <c r="AP12" s="11"/>
      <c r="AQ12" s="11"/>
      <c r="AR12" s="11"/>
      <c r="AS12" s="11"/>
      <c r="AT12" s="11"/>
    </row>
    <row r="14" spans="1:46" ht="15.75" x14ac:dyDescent="0.25">
      <c r="A14" s="7" t="s">
        <v>20</v>
      </c>
      <c r="B14" s="21">
        <v>5</v>
      </c>
    </row>
    <row r="15" spans="1:46" ht="15.75" x14ac:dyDescent="0.25">
      <c r="A15" s="7" t="s">
        <v>21</v>
      </c>
      <c r="B15" s="21">
        <v>3</v>
      </c>
      <c r="G15" s="90" t="s">
        <v>8</v>
      </c>
      <c r="H15" s="90" t="s">
        <v>9</v>
      </c>
      <c r="I15" s="90" t="s">
        <v>10</v>
      </c>
      <c r="J15" s="90" t="s">
        <v>11</v>
      </c>
      <c r="K15" s="90" t="s">
        <v>23</v>
      </c>
      <c r="L15" s="92" t="s">
        <v>24</v>
      </c>
      <c r="M15" s="95"/>
      <c r="N15" s="90" t="s">
        <v>25</v>
      </c>
    </row>
    <row r="16" spans="1:46" ht="15.75" x14ac:dyDescent="0.25">
      <c r="G16" s="91"/>
      <c r="H16" s="91"/>
      <c r="I16" s="91"/>
      <c r="J16" s="91"/>
      <c r="K16" s="91"/>
      <c r="L16" s="1">
        <v>0.05</v>
      </c>
      <c r="M16" s="1">
        <v>0.01</v>
      </c>
      <c r="N16" s="91"/>
      <c r="P16" s="40" t="s">
        <v>28</v>
      </c>
      <c r="Q16" s="40" t="s">
        <v>29</v>
      </c>
      <c r="R16" s="40" t="s">
        <v>30</v>
      </c>
      <c r="S16" s="5"/>
    </row>
    <row r="17" spans="1:36" ht="15.75" x14ac:dyDescent="0.25">
      <c r="G17" s="16" t="s">
        <v>26</v>
      </c>
      <c r="H17" s="16">
        <f>B15-1</f>
        <v>2</v>
      </c>
      <c r="I17" s="2">
        <f>I7</f>
        <v>1.7333333333333485</v>
      </c>
      <c r="J17" s="2">
        <f>I17/H17</f>
        <v>0.86666666666667425</v>
      </c>
      <c r="K17" s="2">
        <f>J17/J19</f>
        <v>0.56521739130435344</v>
      </c>
      <c r="L17" s="2">
        <f>FINV(L16,H17,H19)</f>
        <v>4.4589701075245118</v>
      </c>
      <c r="M17" s="2">
        <f>FINV(M16,H17,H19)</f>
        <v>8.6491106406735145</v>
      </c>
      <c r="N17" s="16" t="str">
        <f>IF(K17&lt;L17,"TN",IF(K17&lt;M17,"*","**"))</f>
        <v>TN</v>
      </c>
      <c r="P17" s="2">
        <f>SQRT(J19/B15)</f>
        <v>0.71492035298424017</v>
      </c>
      <c r="Q17" s="40">
        <v>4.8899999999999997</v>
      </c>
      <c r="R17" s="2">
        <f>P17*Q17</f>
        <v>3.4959605260929343</v>
      </c>
      <c r="S17" s="5"/>
    </row>
    <row r="18" spans="1:36" ht="15.75" x14ac:dyDescent="0.25">
      <c r="G18" s="16" t="s">
        <v>20</v>
      </c>
      <c r="H18" s="16">
        <f>B14-1</f>
        <v>4</v>
      </c>
      <c r="I18" s="2">
        <f>I8</f>
        <v>68.933333333333394</v>
      </c>
      <c r="J18" s="2">
        <f>I18/H18</f>
        <v>17.233333333333348</v>
      </c>
      <c r="K18" s="2">
        <f>J18/J19</f>
        <v>11.239130434782632</v>
      </c>
      <c r="L18" s="2">
        <f>FINV(L16,H18,H19)</f>
        <v>3.8378533545558975</v>
      </c>
      <c r="M18" s="2">
        <f>FINV(M16,H18,H19)</f>
        <v>7.006076622955586</v>
      </c>
      <c r="N18" s="16" t="str">
        <f>IF(K18&lt;L18,"TN",IF(K18&lt;M18,"*","**"))</f>
        <v>**</v>
      </c>
      <c r="P18" s="5"/>
      <c r="Q18" s="5"/>
      <c r="R18" s="5"/>
      <c r="S18" s="5"/>
    </row>
    <row r="19" spans="1:36" ht="15.75" x14ac:dyDescent="0.25">
      <c r="G19" s="16" t="s">
        <v>27</v>
      </c>
      <c r="H19" s="16">
        <f>H17*H18</f>
        <v>8</v>
      </c>
      <c r="I19" s="2">
        <f>I9</f>
        <v>12.266666666666652</v>
      </c>
      <c r="J19" s="2">
        <f>I19/H19</f>
        <v>1.5333333333333314</v>
      </c>
      <c r="K19" s="6"/>
      <c r="L19" s="6"/>
      <c r="M19" s="6"/>
      <c r="N19" s="17"/>
      <c r="O19" s="23"/>
      <c r="P19" s="40" t="s">
        <v>20</v>
      </c>
      <c r="Q19" s="40" t="s">
        <v>19</v>
      </c>
      <c r="R19" s="40" t="s">
        <v>31</v>
      </c>
      <c r="S19" s="40" t="s">
        <v>32</v>
      </c>
    </row>
    <row r="20" spans="1:36" ht="15.75" x14ac:dyDescent="0.25">
      <c r="G20" s="16" t="s">
        <v>3</v>
      </c>
      <c r="H20" s="16">
        <f>SUM(H17:H19)</f>
        <v>14</v>
      </c>
      <c r="I20" s="2">
        <f>I6</f>
        <v>82.933333333333394</v>
      </c>
      <c r="J20" s="6"/>
      <c r="K20" s="6"/>
      <c r="L20" s="6"/>
      <c r="M20" s="6"/>
      <c r="N20" s="17"/>
      <c r="O20" s="23"/>
      <c r="P20" s="40" t="s">
        <v>42</v>
      </c>
      <c r="Q20" s="2">
        <v>7</v>
      </c>
      <c r="R20" s="47">
        <f>Q20+R17</f>
        <v>10.495960526092935</v>
      </c>
      <c r="S20" s="40" t="s">
        <v>33</v>
      </c>
    </row>
    <row r="21" spans="1:36" ht="15.75" x14ac:dyDescent="0.25">
      <c r="G21" s="9"/>
      <c r="H21" s="9"/>
      <c r="I21" s="9"/>
      <c r="J21" s="9"/>
      <c r="K21" s="9"/>
      <c r="L21" s="9"/>
      <c r="M21" s="9"/>
      <c r="N21" s="9"/>
      <c r="P21" s="40" t="s">
        <v>43</v>
      </c>
      <c r="Q21" s="2">
        <v>8.6666666666666661</v>
      </c>
      <c r="R21" s="47">
        <f>Q21+R17</f>
        <v>12.162627192759601</v>
      </c>
      <c r="S21" s="40" t="s">
        <v>52</v>
      </c>
    </row>
    <row r="22" spans="1:36" ht="15.75" x14ac:dyDescent="0.25">
      <c r="P22" s="40" t="s">
        <v>44</v>
      </c>
      <c r="Q22" s="2">
        <v>8.6666666666666661</v>
      </c>
      <c r="R22" s="47">
        <f>Q22+R17</f>
        <v>12.162627192759601</v>
      </c>
      <c r="S22" s="40" t="s">
        <v>52</v>
      </c>
    </row>
    <row r="23" spans="1:36" ht="15.75" x14ac:dyDescent="0.25">
      <c r="P23" s="40" t="s">
        <v>45</v>
      </c>
      <c r="Q23" s="2">
        <v>11.333333333333334</v>
      </c>
      <c r="R23" s="47">
        <f>Q23+R17</f>
        <v>14.829293859426269</v>
      </c>
      <c r="S23" s="40" t="s">
        <v>39</v>
      </c>
    </row>
    <row r="24" spans="1:36" ht="15.75" x14ac:dyDescent="0.25">
      <c r="P24" s="40" t="s">
        <v>46</v>
      </c>
      <c r="Q24" s="2">
        <v>13</v>
      </c>
      <c r="R24" s="47"/>
      <c r="S24" s="40" t="s">
        <v>38</v>
      </c>
    </row>
    <row r="25" spans="1:36" ht="15.75" x14ac:dyDescent="0.25">
      <c r="P25" s="5"/>
      <c r="Q25" s="5"/>
      <c r="R25" s="5"/>
      <c r="S25" s="5"/>
      <c r="W25" s="23"/>
      <c r="X25" s="24"/>
      <c r="Y25" s="23"/>
      <c r="Z25" s="24"/>
      <c r="AA25" s="23"/>
      <c r="AB25" s="24"/>
      <c r="AC25" s="23"/>
      <c r="AD25" s="23"/>
      <c r="AE25" s="23"/>
      <c r="AF25" s="24"/>
      <c r="AG25" s="23"/>
      <c r="AH25" s="24"/>
    </row>
    <row r="26" spans="1:36" s="23" customFormat="1" x14ac:dyDescent="0.25">
      <c r="P26" s="24"/>
      <c r="Q26" s="24"/>
      <c r="R26" s="24"/>
      <c r="S26" s="24"/>
      <c r="X26" s="24"/>
      <c r="Z26" s="24"/>
      <c r="AB26" s="24"/>
      <c r="AF26" s="24"/>
      <c r="AH26" s="24"/>
      <c r="AJ26" s="24"/>
    </row>
    <row r="27" spans="1:36" s="26" customFormat="1" ht="15" customHeight="1" x14ac:dyDescent="0.2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5"/>
      <c r="U27" s="25"/>
      <c r="X27" s="28"/>
      <c r="Z27" s="28"/>
      <c r="AB27" s="28"/>
      <c r="AF27" s="28"/>
      <c r="AH27" s="28"/>
      <c r="AJ27" s="28"/>
    </row>
    <row r="28" spans="1:36" ht="15" customHeight="1" x14ac:dyDescent="0.2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27"/>
      <c r="U28" s="27"/>
    </row>
    <row r="29" spans="1:36" ht="15" customHeight="1" x14ac:dyDescent="0.25">
      <c r="A29" s="90" t="s">
        <v>20</v>
      </c>
      <c r="B29" s="92" t="s">
        <v>21</v>
      </c>
      <c r="C29" s="93"/>
      <c r="D29" s="93"/>
      <c r="E29" s="90" t="s">
        <v>3</v>
      </c>
      <c r="F29" s="90" t="s">
        <v>19</v>
      </c>
      <c r="P29" s="11"/>
      <c r="Q29" s="11"/>
      <c r="R29" s="11"/>
      <c r="S29" s="11"/>
      <c r="T29" s="27"/>
      <c r="U29" s="27"/>
    </row>
    <row r="30" spans="1:36" ht="15" customHeight="1" x14ac:dyDescent="0.25">
      <c r="A30" s="91"/>
      <c r="B30" s="16" t="s">
        <v>0</v>
      </c>
      <c r="C30" s="16" t="s">
        <v>1</v>
      </c>
      <c r="D30" s="16" t="s">
        <v>2</v>
      </c>
      <c r="E30" s="91"/>
      <c r="F30" s="91"/>
      <c r="H30" s="10" t="s">
        <v>4</v>
      </c>
      <c r="I30" s="19">
        <f>(E36^2)/(B39*B40)</f>
        <v>7128.6</v>
      </c>
      <c r="M30" s="94">
        <v>14</v>
      </c>
      <c r="N30" s="94"/>
      <c r="P30" s="11"/>
      <c r="Q30" s="11"/>
      <c r="R30" s="11"/>
      <c r="S30" s="11"/>
      <c r="T30" s="27"/>
      <c r="U30" s="27"/>
    </row>
    <row r="31" spans="1:36" ht="15" customHeight="1" x14ac:dyDescent="0.25">
      <c r="A31" s="16" t="s">
        <v>42</v>
      </c>
      <c r="B31" s="16">
        <v>18</v>
      </c>
      <c r="C31" s="16">
        <v>8</v>
      </c>
      <c r="D31" s="16">
        <v>16</v>
      </c>
      <c r="E31" s="16">
        <f>SUM(B31:D31)</f>
        <v>42</v>
      </c>
      <c r="F31" s="2">
        <f>AVERAGE(B31:D31)</f>
        <v>14</v>
      </c>
      <c r="H31" s="10" t="s">
        <v>5</v>
      </c>
      <c r="I31" s="19">
        <f>SUMSQ(B31:D35)-I30</f>
        <v>656.39999999999964</v>
      </c>
      <c r="M31" s="94"/>
      <c r="N31" s="94"/>
      <c r="P31" s="11"/>
      <c r="Q31" s="11"/>
      <c r="R31" s="11"/>
      <c r="S31" s="11"/>
      <c r="T31" s="27"/>
      <c r="U31" s="27"/>
    </row>
    <row r="32" spans="1:36" ht="15" customHeight="1" x14ac:dyDescent="0.25">
      <c r="A32" s="16" t="s">
        <v>43</v>
      </c>
      <c r="B32" s="16">
        <v>19</v>
      </c>
      <c r="C32" s="16">
        <v>21</v>
      </c>
      <c r="D32" s="16">
        <v>28</v>
      </c>
      <c r="E32" s="16">
        <f>SUM(B32:D32)</f>
        <v>68</v>
      </c>
      <c r="F32" s="2">
        <f>AVERAGE(B32:D32)</f>
        <v>22.666666666666668</v>
      </c>
      <c r="H32" s="10" t="s">
        <v>6</v>
      </c>
      <c r="I32" s="19">
        <f>(SUMSQ(B36:D36)/B39)-I30</f>
        <v>40</v>
      </c>
      <c r="M32" s="94"/>
      <c r="N32" s="94"/>
      <c r="P32" s="11"/>
      <c r="Q32" s="11"/>
      <c r="R32" s="11"/>
      <c r="S32" s="11"/>
      <c r="T32" s="27"/>
      <c r="U32" s="27"/>
    </row>
    <row r="33" spans="1:21" ht="15" customHeight="1" x14ac:dyDescent="0.25">
      <c r="A33" s="16" t="s">
        <v>44</v>
      </c>
      <c r="B33" s="16">
        <v>12</v>
      </c>
      <c r="C33" s="36">
        <v>24</v>
      </c>
      <c r="D33" s="16">
        <v>16</v>
      </c>
      <c r="E33" s="16">
        <f>SUM(B33:D33)</f>
        <v>52</v>
      </c>
      <c r="F33" s="2">
        <f>AVERAGE(B33:D33)</f>
        <v>17.333333333333332</v>
      </c>
      <c r="H33" s="10" t="s">
        <v>22</v>
      </c>
      <c r="I33" s="19">
        <f>(SUMSQ(E31:E35)/B40)-I30</f>
        <v>439.73333333333267</v>
      </c>
      <c r="M33" s="94"/>
      <c r="N33" s="94"/>
      <c r="P33" s="11"/>
      <c r="Q33" s="11"/>
      <c r="R33" s="11"/>
      <c r="S33" s="11"/>
      <c r="T33" s="27"/>
      <c r="U33" s="27"/>
    </row>
    <row r="34" spans="1:21" ht="15" customHeight="1" x14ac:dyDescent="0.25">
      <c r="A34" s="16" t="s">
        <v>45</v>
      </c>
      <c r="B34" s="16">
        <v>25</v>
      </c>
      <c r="C34" s="16">
        <v>26</v>
      </c>
      <c r="D34" s="16">
        <v>32</v>
      </c>
      <c r="E34" s="16">
        <f>SUM(B34:D34)</f>
        <v>83</v>
      </c>
      <c r="F34" s="2">
        <f>AVERAGE(B34:D34)</f>
        <v>27.666666666666668</v>
      </c>
      <c r="H34" s="10" t="s">
        <v>7</v>
      </c>
      <c r="I34" s="19">
        <f>I31-I32-I33</f>
        <v>176.66666666666697</v>
      </c>
      <c r="M34" s="94"/>
      <c r="N34" s="94"/>
      <c r="P34" s="11"/>
      <c r="Q34" s="11"/>
      <c r="R34" s="11"/>
      <c r="S34" s="11"/>
      <c r="T34" s="27"/>
      <c r="U34" s="27"/>
    </row>
    <row r="35" spans="1:21" ht="15" customHeight="1" x14ac:dyDescent="0.25">
      <c r="A35" s="16" t="s">
        <v>46</v>
      </c>
      <c r="B35" s="16">
        <v>25</v>
      </c>
      <c r="C35" s="16">
        <v>30</v>
      </c>
      <c r="D35" s="16">
        <v>27</v>
      </c>
      <c r="E35" s="16">
        <f>SUM(B35:D35)</f>
        <v>82</v>
      </c>
      <c r="F35" s="2">
        <f>AVERAGE(B35:D35)</f>
        <v>27.333333333333332</v>
      </c>
      <c r="P35" s="11"/>
      <c r="Q35" s="11"/>
      <c r="R35" s="11"/>
      <c r="S35" s="11"/>
      <c r="T35" s="27"/>
      <c r="U35" s="27"/>
    </row>
    <row r="36" spans="1:21" ht="15" customHeight="1" x14ac:dyDescent="0.25">
      <c r="A36" s="16" t="s">
        <v>3</v>
      </c>
      <c r="B36" s="16">
        <f>SUM(B31:B35)</f>
        <v>99</v>
      </c>
      <c r="C36" s="16">
        <f t="shared" ref="C36:D36" si="7">SUM(C31:C35)</f>
        <v>109</v>
      </c>
      <c r="D36" s="16">
        <f t="shared" si="7"/>
        <v>119</v>
      </c>
      <c r="E36" s="18">
        <f>SUM(E31:E35)</f>
        <v>327</v>
      </c>
      <c r="F36" s="8"/>
      <c r="P36" s="11"/>
      <c r="Q36" s="11"/>
      <c r="R36" s="11"/>
      <c r="S36" s="11"/>
      <c r="T36" s="27"/>
      <c r="U36" s="27"/>
    </row>
    <row r="37" spans="1:21" ht="15" customHeight="1" x14ac:dyDescent="0.25">
      <c r="P37" s="11"/>
      <c r="Q37" s="11"/>
      <c r="R37" s="11"/>
      <c r="S37" s="11"/>
      <c r="T37" s="27"/>
      <c r="U37" s="27"/>
    </row>
    <row r="38" spans="1:21" ht="15" customHeight="1" x14ac:dyDescent="0.25">
      <c r="C38" s="35"/>
      <c r="D38" s="35"/>
      <c r="E38" s="35"/>
      <c r="F38" s="35"/>
      <c r="P38" s="11"/>
      <c r="Q38" s="11"/>
      <c r="R38" s="11"/>
      <c r="S38" s="11"/>
      <c r="T38" s="27"/>
      <c r="U38" s="27"/>
    </row>
    <row r="39" spans="1:21" ht="15" customHeight="1" x14ac:dyDescent="0.25">
      <c r="A39" s="7" t="s">
        <v>20</v>
      </c>
      <c r="B39" s="21">
        <v>5</v>
      </c>
      <c r="C39" s="7"/>
      <c r="D39" s="7"/>
      <c r="E39" s="7"/>
      <c r="F39" s="35"/>
      <c r="P39" s="11"/>
      <c r="Q39" s="11"/>
      <c r="R39" s="11"/>
      <c r="S39" s="11"/>
      <c r="T39" s="27"/>
      <c r="U39" s="27"/>
    </row>
    <row r="40" spans="1:21" ht="15" customHeight="1" x14ac:dyDescent="0.25">
      <c r="A40" s="7" t="s">
        <v>21</v>
      </c>
      <c r="B40" s="21">
        <v>3</v>
      </c>
      <c r="C40" s="7"/>
      <c r="D40" s="7"/>
      <c r="E40" s="7"/>
      <c r="F40" s="35"/>
      <c r="G40" s="102" t="s">
        <v>8</v>
      </c>
      <c r="H40" s="90" t="s">
        <v>9</v>
      </c>
      <c r="I40" s="90" t="s">
        <v>10</v>
      </c>
      <c r="J40" s="90" t="s">
        <v>11</v>
      </c>
      <c r="K40" s="90" t="s">
        <v>23</v>
      </c>
      <c r="L40" s="92" t="s">
        <v>24</v>
      </c>
      <c r="M40" s="95"/>
      <c r="N40" s="90" t="s">
        <v>25</v>
      </c>
      <c r="P40" s="11"/>
      <c r="Q40" s="11"/>
      <c r="R40" s="11"/>
      <c r="S40" s="11"/>
      <c r="T40" s="27"/>
      <c r="U40" s="27"/>
    </row>
    <row r="41" spans="1:21" ht="15" customHeight="1" x14ac:dyDescent="0.25">
      <c r="C41" s="7"/>
      <c r="D41" s="7"/>
      <c r="E41" s="7"/>
      <c r="F41" s="35"/>
      <c r="G41" s="102"/>
      <c r="H41" s="91"/>
      <c r="I41" s="91"/>
      <c r="J41" s="91"/>
      <c r="K41" s="91"/>
      <c r="L41" s="1">
        <v>0.05</v>
      </c>
      <c r="M41" s="1">
        <v>0.01</v>
      </c>
      <c r="N41" s="91"/>
      <c r="P41" s="40" t="s">
        <v>28</v>
      </c>
      <c r="Q41" s="40" t="s">
        <v>29</v>
      </c>
      <c r="R41" s="40" t="s">
        <v>30</v>
      </c>
      <c r="S41" s="5"/>
      <c r="T41" s="27"/>
      <c r="U41" s="27"/>
    </row>
    <row r="42" spans="1:21" ht="15" customHeight="1" x14ac:dyDescent="0.25">
      <c r="C42" s="7"/>
      <c r="D42" s="7"/>
      <c r="E42" s="7"/>
      <c r="F42" s="35"/>
      <c r="G42" s="16" t="s">
        <v>26</v>
      </c>
      <c r="H42" s="16">
        <f>B40-1</f>
        <v>2</v>
      </c>
      <c r="I42" s="2">
        <f>I32</f>
        <v>40</v>
      </c>
      <c r="J42" s="2">
        <f>I42/H42</f>
        <v>20</v>
      </c>
      <c r="K42" s="2">
        <f>J42/J44</f>
        <v>0.90566037735848903</v>
      </c>
      <c r="L42" s="2">
        <f>FINV(L41,H42,H44)</f>
        <v>4.4589701075245118</v>
      </c>
      <c r="M42" s="2">
        <f>FINV(M41,H42,H44)</f>
        <v>8.6491106406735145</v>
      </c>
      <c r="N42" s="16" t="str">
        <f>IF(K42&lt;L42,"TN",IF(K42&lt;M42,"*","**"))</f>
        <v>TN</v>
      </c>
      <c r="P42" s="2">
        <f>SQRT(J44/B40)</f>
        <v>2.7131367660166199</v>
      </c>
      <c r="Q42" s="40">
        <v>4.8899999999999997</v>
      </c>
      <c r="R42" s="2">
        <f>P42*Q42</f>
        <v>13.26723878582127</v>
      </c>
      <c r="S42" s="5"/>
      <c r="T42" s="27"/>
      <c r="U42" s="27"/>
    </row>
    <row r="43" spans="1:21" ht="15" customHeight="1" x14ac:dyDescent="0.25">
      <c r="C43" s="7"/>
      <c r="D43" s="7"/>
      <c r="E43" s="7"/>
      <c r="F43" s="35"/>
      <c r="G43" s="16" t="s">
        <v>20</v>
      </c>
      <c r="H43" s="16">
        <f>B39-1</f>
        <v>4</v>
      </c>
      <c r="I43" s="2">
        <f>I33</f>
        <v>439.73333333333267</v>
      </c>
      <c r="J43" s="2">
        <f>I43/H43</f>
        <v>109.93333333333317</v>
      </c>
      <c r="K43" s="2">
        <f>J43/J44</f>
        <v>4.9781132075471541</v>
      </c>
      <c r="L43" s="2">
        <f>FINV(L41,H43,H44)</f>
        <v>3.8378533545558975</v>
      </c>
      <c r="M43" s="2">
        <f>FINV(M41,H43,H44)</f>
        <v>7.006076622955586</v>
      </c>
      <c r="N43" s="16" t="str">
        <f>IF(K43&lt;L43,"TN",IF(K43&lt;M43,"*","**"))</f>
        <v>*</v>
      </c>
      <c r="P43" s="5"/>
      <c r="Q43" s="5"/>
      <c r="R43" s="5"/>
      <c r="S43" s="5"/>
      <c r="T43" s="27"/>
      <c r="U43" s="27"/>
    </row>
    <row r="44" spans="1:21" ht="15" customHeight="1" x14ac:dyDescent="0.25">
      <c r="C44" s="35"/>
      <c r="D44" s="35"/>
      <c r="E44" s="35"/>
      <c r="F44" s="35"/>
      <c r="G44" s="16" t="s">
        <v>27</v>
      </c>
      <c r="H44" s="16">
        <f>H42*H43</f>
        <v>8</v>
      </c>
      <c r="I44" s="2">
        <f>I34</f>
        <v>176.66666666666697</v>
      </c>
      <c r="J44" s="2">
        <f>I44/H44</f>
        <v>22.083333333333371</v>
      </c>
      <c r="K44" s="6"/>
      <c r="L44" s="6"/>
      <c r="M44" s="6"/>
      <c r="N44" s="17"/>
      <c r="O44" s="23"/>
      <c r="P44" s="40" t="s">
        <v>20</v>
      </c>
      <c r="Q44" s="40" t="s">
        <v>19</v>
      </c>
      <c r="R44" s="40" t="s">
        <v>31</v>
      </c>
      <c r="S44" s="40" t="s">
        <v>32</v>
      </c>
      <c r="T44" s="27"/>
    </row>
    <row r="45" spans="1:21" ht="15" customHeight="1" x14ac:dyDescent="0.25">
      <c r="G45" s="16" t="s">
        <v>3</v>
      </c>
      <c r="H45" s="16">
        <f>SUM(H42:H44)</f>
        <v>14</v>
      </c>
      <c r="I45" s="2">
        <f>I31</f>
        <v>656.39999999999964</v>
      </c>
      <c r="J45" s="6"/>
      <c r="K45" s="6"/>
      <c r="L45" s="6"/>
      <c r="M45" s="6"/>
      <c r="N45" s="17"/>
      <c r="O45" s="23"/>
      <c r="P45" s="40" t="s">
        <v>42</v>
      </c>
      <c r="Q45" s="2">
        <v>14</v>
      </c>
      <c r="R45" s="47">
        <f>Q45+R42</f>
        <v>27.26723878582127</v>
      </c>
      <c r="S45" s="40" t="s">
        <v>33</v>
      </c>
      <c r="T45" s="27"/>
    </row>
    <row r="46" spans="1:21" ht="15" customHeight="1" x14ac:dyDescent="0.25">
      <c r="G46" s="9"/>
      <c r="H46" s="9"/>
      <c r="I46" s="9"/>
      <c r="J46" s="9"/>
      <c r="K46" s="9"/>
      <c r="L46" s="9"/>
      <c r="M46" s="9"/>
      <c r="N46" s="9"/>
      <c r="P46" s="40" t="s">
        <v>44</v>
      </c>
      <c r="Q46" s="2">
        <v>17.333333333333332</v>
      </c>
      <c r="R46" s="47">
        <f>Q46+R42</f>
        <v>30.600572119154602</v>
      </c>
      <c r="S46" s="40" t="s">
        <v>33</v>
      </c>
      <c r="T46" s="27"/>
    </row>
    <row r="47" spans="1:21" ht="15" customHeight="1" x14ac:dyDescent="0.25">
      <c r="P47" s="40" t="s">
        <v>43</v>
      </c>
      <c r="Q47" s="2">
        <v>22.666666666666668</v>
      </c>
      <c r="R47" s="47"/>
      <c r="S47" s="40" t="s">
        <v>52</v>
      </c>
      <c r="T47" s="27"/>
    </row>
    <row r="48" spans="1:21" ht="15" customHeight="1" x14ac:dyDescent="0.25">
      <c r="P48" s="40" t="s">
        <v>46</v>
      </c>
      <c r="Q48" s="2">
        <v>27.333333333333332</v>
      </c>
      <c r="R48" s="47"/>
      <c r="S48" s="40" t="s">
        <v>34</v>
      </c>
      <c r="T48" s="27"/>
    </row>
    <row r="49" spans="1:36" ht="15" customHeight="1" x14ac:dyDescent="0.25">
      <c r="P49" s="40" t="s">
        <v>45</v>
      </c>
      <c r="Q49" s="2">
        <v>27.666666666666668</v>
      </c>
      <c r="R49" s="47"/>
      <c r="S49" s="40" t="s">
        <v>34</v>
      </c>
      <c r="T49" s="27"/>
      <c r="U49" s="27"/>
    </row>
    <row r="50" spans="1:36" ht="15" customHeight="1" x14ac:dyDescent="0.25">
      <c r="P50" s="11"/>
      <c r="Q50" s="11"/>
      <c r="R50" s="11"/>
      <c r="S50" s="11"/>
      <c r="T50" s="27"/>
      <c r="U50" s="27"/>
    </row>
    <row r="51" spans="1:36" ht="15" customHeight="1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11"/>
      <c r="Q51" s="11"/>
      <c r="R51" s="11"/>
      <c r="S51" s="11"/>
      <c r="T51" s="27"/>
      <c r="U51" s="27"/>
    </row>
    <row r="52" spans="1:36" s="26" customFormat="1" ht="15" customHeight="1" x14ac:dyDescent="0.2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5"/>
      <c r="U52" s="25"/>
      <c r="X52" s="28"/>
      <c r="Z52" s="28"/>
      <c r="AB52" s="28"/>
      <c r="AF52" s="28"/>
      <c r="AH52" s="28"/>
      <c r="AJ52" s="28"/>
    </row>
    <row r="53" spans="1:36" ht="15" customHeight="1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27"/>
      <c r="U53" s="27"/>
    </row>
    <row r="54" spans="1:36" ht="15" customHeight="1" x14ac:dyDescent="0.25">
      <c r="A54" s="90" t="s">
        <v>20</v>
      </c>
      <c r="B54" s="92" t="s">
        <v>21</v>
      </c>
      <c r="C54" s="93"/>
      <c r="D54" s="93"/>
      <c r="E54" s="90" t="s">
        <v>3</v>
      </c>
      <c r="F54" s="90" t="s">
        <v>19</v>
      </c>
      <c r="O54" s="11"/>
      <c r="P54" s="11"/>
      <c r="Q54" s="11"/>
      <c r="R54" s="11"/>
      <c r="S54" s="11"/>
      <c r="T54" s="27"/>
      <c r="U54" s="27"/>
    </row>
    <row r="55" spans="1:36" ht="15" customHeight="1" x14ac:dyDescent="0.25">
      <c r="A55" s="91"/>
      <c r="B55" s="16" t="s">
        <v>0</v>
      </c>
      <c r="C55" s="16" t="s">
        <v>1</v>
      </c>
      <c r="D55" s="16" t="s">
        <v>2</v>
      </c>
      <c r="E55" s="91"/>
      <c r="F55" s="91"/>
      <c r="H55" s="10" t="s">
        <v>4</v>
      </c>
      <c r="I55" s="19">
        <f>(E61^2)/(B64*B65)</f>
        <v>27993.599999999999</v>
      </c>
      <c r="M55" s="94">
        <v>21</v>
      </c>
      <c r="N55" s="94"/>
      <c r="O55" s="11"/>
      <c r="P55" s="11"/>
      <c r="Q55" s="11"/>
      <c r="R55" s="11"/>
      <c r="S55" s="11"/>
      <c r="T55" s="27"/>
      <c r="U55" s="27"/>
    </row>
    <row r="56" spans="1:36" ht="15" customHeight="1" x14ac:dyDescent="0.25">
      <c r="A56" s="16" t="s">
        <v>42</v>
      </c>
      <c r="B56" s="16">
        <v>33</v>
      </c>
      <c r="C56" s="16">
        <v>29</v>
      </c>
      <c r="D56" s="16">
        <v>24</v>
      </c>
      <c r="E56" s="16">
        <f>SUM(B56:D56)</f>
        <v>86</v>
      </c>
      <c r="F56" s="2">
        <f>AVERAGE(B56:D56)</f>
        <v>28.666666666666668</v>
      </c>
      <c r="H56" s="10" t="s">
        <v>5</v>
      </c>
      <c r="I56" s="19">
        <f>SUMSQ(B56:D60)-I55</f>
        <v>1536.4000000000015</v>
      </c>
      <c r="M56" s="94"/>
      <c r="N56" s="94"/>
      <c r="O56" s="11"/>
      <c r="P56" s="11"/>
      <c r="Q56" s="11"/>
      <c r="R56" s="11"/>
      <c r="S56" s="11"/>
      <c r="T56" s="27"/>
      <c r="U56" s="27"/>
    </row>
    <row r="57" spans="1:36" ht="15" customHeight="1" x14ac:dyDescent="0.25">
      <c r="A57" s="16" t="s">
        <v>43</v>
      </c>
      <c r="B57" s="16">
        <v>39</v>
      </c>
      <c r="C57" s="16">
        <v>43</v>
      </c>
      <c r="D57" s="16">
        <v>42</v>
      </c>
      <c r="E57" s="16">
        <f>SUM(B57:D57)</f>
        <v>124</v>
      </c>
      <c r="F57" s="2">
        <f>AVERAGE(B57:D57)</f>
        <v>41.333333333333336</v>
      </c>
      <c r="H57" s="10" t="s">
        <v>6</v>
      </c>
      <c r="I57" s="19">
        <f>(SUMSQ(B61:D61)/B64)-I55</f>
        <v>44.400000000001455</v>
      </c>
      <c r="M57" s="94"/>
      <c r="N57" s="94"/>
      <c r="O57" s="11"/>
      <c r="P57" s="11"/>
      <c r="Q57" s="11"/>
      <c r="R57" s="11"/>
      <c r="S57" s="11"/>
      <c r="T57" s="27"/>
      <c r="U57" s="27"/>
    </row>
    <row r="58" spans="1:36" ht="15" customHeight="1" x14ac:dyDescent="0.25">
      <c r="A58" s="16" t="s">
        <v>44</v>
      </c>
      <c r="B58" s="16">
        <v>42</v>
      </c>
      <c r="C58" s="16">
        <v>52</v>
      </c>
      <c r="D58" s="16">
        <v>42</v>
      </c>
      <c r="E58" s="16">
        <f>SUM(B58:D58)</f>
        <v>136</v>
      </c>
      <c r="F58" s="2">
        <f>AVERAGE(B58:D58)</f>
        <v>45.333333333333336</v>
      </c>
      <c r="H58" s="10" t="s">
        <v>22</v>
      </c>
      <c r="I58" s="19">
        <f>(SUMSQ(E56:E60)/B65)-I55</f>
        <v>987.06666666666933</v>
      </c>
      <c r="M58" s="94"/>
      <c r="N58" s="94"/>
      <c r="O58" s="11"/>
      <c r="P58" s="11"/>
      <c r="Q58" s="11"/>
      <c r="R58" s="11"/>
      <c r="S58" s="11"/>
      <c r="T58" s="27"/>
      <c r="U58" s="27"/>
    </row>
    <row r="59" spans="1:36" ht="15" customHeight="1" x14ac:dyDescent="0.25">
      <c r="A59" s="16" t="s">
        <v>45</v>
      </c>
      <c r="B59" s="16">
        <v>57</v>
      </c>
      <c r="C59" s="16">
        <v>38</v>
      </c>
      <c r="D59" s="16">
        <v>50</v>
      </c>
      <c r="E59" s="16">
        <f>SUM(B59:D59)</f>
        <v>145</v>
      </c>
      <c r="F59" s="2">
        <f>AVERAGE(B59:D59)</f>
        <v>48.333333333333336</v>
      </c>
      <c r="H59" s="10" t="s">
        <v>7</v>
      </c>
      <c r="I59" s="19">
        <f>I56-I57-I58</f>
        <v>504.93333333333067</v>
      </c>
      <c r="O59" s="11"/>
      <c r="P59" s="11"/>
      <c r="Q59" s="11"/>
      <c r="R59" s="11"/>
      <c r="S59" s="11"/>
      <c r="T59" s="27"/>
      <c r="U59" s="27"/>
    </row>
    <row r="60" spans="1:36" ht="15" customHeight="1" x14ac:dyDescent="0.25">
      <c r="A60" s="16" t="s">
        <v>46</v>
      </c>
      <c r="B60" s="16">
        <v>44</v>
      </c>
      <c r="C60" s="16">
        <v>65</v>
      </c>
      <c r="D60" s="16">
        <v>48</v>
      </c>
      <c r="E60" s="16">
        <f>SUM(B60:D60)</f>
        <v>157</v>
      </c>
      <c r="F60" s="2">
        <f>AVERAGE(B60:D60)</f>
        <v>52.333333333333336</v>
      </c>
      <c r="O60" s="11"/>
      <c r="P60" s="11"/>
      <c r="Q60" s="11"/>
      <c r="R60" s="11"/>
      <c r="S60" s="11"/>
      <c r="T60" s="27"/>
      <c r="U60" s="27"/>
    </row>
    <row r="61" spans="1:36" ht="15" customHeight="1" x14ac:dyDescent="0.25">
      <c r="A61" s="16" t="s">
        <v>3</v>
      </c>
      <c r="B61" s="16">
        <f>SUM(B56:B60)</f>
        <v>215</v>
      </c>
      <c r="C61" s="16">
        <f t="shared" ref="C61:D61" si="8">SUM(C56:C60)</f>
        <v>227</v>
      </c>
      <c r="D61" s="16">
        <f t="shared" si="8"/>
        <v>206</v>
      </c>
      <c r="E61" s="18">
        <f>SUM(E56:E60)</f>
        <v>648</v>
      </c>
      <c r="F61" s="8"/>
      <c r="O61" s="11"/>
      <c r="P61" s="11"/>
      <c r="Q61" s="11"/>
      <c r="R61" s="11"/>
      <c r="S61" s="11"/>
      <c r="T61" s="27"/>
      <c r="U61" s="27"/>
    </row>
    <row r="62" spans="1:36" ht="15" customHeight="1" x14ac:dyDescent="0.25">
      <c r="O62" s="11"/>
      <c r="P62" s="11"/>
      <c r="Q62" s="11"/>
      <c r="R62" s="11"/>
      <c r="S62" s="11"/>
      <c r="T62" s="27"/>
      <c r="U62" s="27"/>
    </row>
    <row r="63" spans="1:36" ht="15" customHeight="1" x14ac:dyDescent="0.25">
      <c r="O63" s="11"/>
      <c r="P63" s="11"/>
      <c r="Q63" s="11"/>
      <c r="R63" s="11"/>
      <c r="S63" s="11"/>
      <c r="T63" s="27"/>
      <c r="U63" s="27"/>
    </row>
    <row r="64" spans="1:36" ht="15" customHeight="1" x14ac:dyDescent="0.25">
      <c r="A64" s="7" t="s">
        <v>20</v>
      </c>
      <c r="B64" s="21">
        <v>5</v>
      </c>
      <c r="O64" s="11"/>
      <c r="P64" s="11"/>
      <c r="Q64" s="11"/>
      <c r="R64" s="11"/>
      <c r="S64" s="11"/>
      <c r="T64" s="27"/>
      <c r="U64" s="27"/>
    </row>
    <row r="65" spans="1:36" ht="15" customHeight="1" x14ac:dyDescent="0.25">
      <c r="A65" s="7" t="s">
        <v>21</v>
      </c>
      <c r="B65" s="21">
        <v>3</v>
      </c>
      <c r="G65" s="90" t="s">
        <v>8</v>
      </c>
      <c r="H65" s="90" t="s">
        <v>9</v>
      </c>
      <c r="I65" s="90" t="s">
        <v>10</v>
      </c>
      <c r="J65" s="90" t="s">
        <v>11</v>
      </c>
      <c r="K65" s="90" t="s">
        <v>23</v>
      </c>
      <c r="L65" s="92" t="s">
        <v>24</v>
      </c>
      <c r="M65" s="95"/>
      <c r="N65" s="90" t="s">
        <v>25</v>
      </c>
      <c r="O65" s="11"/>
      <c r="P65" s="11"/>
      <c r="Q65" s="11"/>
      <c r="R65" s="11"/>
      <c r="S65" s="11"/>
      <c r="T65" s="27"/>
      <c r="U65" s="27"/>
    </row>
    <row r="66" spans="1:36" ht="15" customHeight="1" x14ac:dyDescent="0.25">
      <c r="G66" s="91"/>
      <c r="H66" s="91"/>
      <c r="I66" s="91"/>
      <c r="J66" s="91"/>
      <c r="K66" s="91"/>
      <c r="L66" s="1">
        <v>0.05</v>
      </c>
      <c r="M66" s="1">
        <v>0.01</v>
      </c>
      <c r="N66" s="91"/>
      <c r="O66" s="11"/>
      <c r="P66" s="40" t="s">
        <v>28</v>
      </c>
      <c r="Q66" s="40" t="s">
        <v>29</v>
      </c>
      <c r="R66" s="40" t="s">
        <v>30</v>
      </c>
      <c r="S66" s="5"/>
      <c r="T66" s="27"/>
      <c r="U66" s="27"/>
    </row>
    <row r="67" spans="1:36" ht="15" customHeight="1" x14ac:dyDescent="0.25">
      <c r="G67" s="16" t="s">
        <v>26</v>
      </c>
      <c r="H67" s="16">
        <f>B65-1</f>
        <v>2</v>
      </c>
      <c r="I67" s="2">
        <f>I57</f>
        <v>44.400000000001455</v>
      </c>
      <c r="J67" s="2">
        <f>I67/H67</f>
        <v>22.200000000000728</v>
      </c>
      <c r="K67" s="2">
        <f>J67/J69</f>
        <v>0.35172960126750746</v>
      </c>
      <c r="L67" s="2">
        <f>FINV(L66,H67,H69)</f>
        <v>4.4589701075245118</v>
      </c>
      <c r="M67" s="2">
        <f>FINV(M66,H67,H69)</f>
        <v>8.6491106406735145</v>
      </c>
      <c r="N67" s="16" t="str">
        <f>IF(K67&lt;L67,"TN",IF(K67&lt;M67,"*","**"))</f>
        <v>TN</v>
      </c>
      <c r="O67" s="11"/>
      <c r="P67" s="2">
        <f>SQRT(J69/B65)</f>
        <v>4.5868168580060811</v>
      </c>
      <c r="Q67" s="40">
        <v>4.8899999999999997</v>
      </c>
      <c r="R67" s="2">
        <f>P67*Q67</f>
        <v>22.429534435649735</v>
      </c>
      <c r="S67" s="5"/>
      <c r="T67" s="27"/>
      <c r="U67" s="27"/>
    </row>
    <row r="68" spans="1:36" ht="15.75" x14ac:dyDescent="0.25">
      <c r="G68" s="16" t="s">
        <v>20</v>
      </c>
      <c r="H68" s="16">
        <f>B64-1</f>
        <v>4</v>
      </c>
      <c r="I68" s="2">
        <f>I58</f>
        <v>987.06666666666933</v>
      </c>
      <c r="J68" s="2">
        <f>I68/H68</f>
        <v>246.76666666666733</v>
      </c>
      <c r="K68" s="2">
        <f>J68/J69</f>
        <v>3.9096910483232423</v>
      </c>
      <c r="L68" s="2">
        <f>FINV(L66,H68,H69)</f>
        <v>3.8378533545558975</v>
      </c>
      <c r="M68" s="2">
        <f>FINV(M66,H68,H69)</f>
        <v>7.006076622955586</v>
      </c>
      <c r="N68" s="16" t="str">
        <f>IF(K68&lt;L68,"TN",IF(K68&lt;M68,"*","**"))</f>
        <v>*</v>
      </c>
      <c r="P68" s="5"/>
      <c r="Q68" s="5"/>
      <c r="R68" s="5"/>
      <c r="S68" s="5"/>
    </row>
    <row r="69" spans="1:36" ht="15.75" x14ac:dyDescent="0.25">
      <c r="G69" s="16" t="s">
        <v>27</v>
      </c>
      <c r="H69" s="16">
        <f>H67*H68</f>
        <v>8</v>
      </c>
      <c r="I69" s="2">
        <f>I59</f>
        <v>504.93333333333067</v>
      </c>
      <c r="J69" s="2">
        <f>I69/H69</f>
        <v>63.116666666666333</v>
      </c>
      <c r="K69" s="6"/>
      <c r="L69" s="6"/>
      <c r="M69" s="6"/>
      <c r="N69" s="17"/>
      <c r="P69" s="40" t="s">
        <v>20</v>
      </c>
      <c r="Q69" s="40" t="s">
        <v>19</v>
      </c>
      <c r="R69" s="40" t="s">
        <v>31</v>
      </c>
      <c r="S69" s="40" t="s">
        <v>32</v>
      </c>
    </row>
    <row r="70" spans="1:36" ht="15.75" x14ac:dyDescent="0.25">
      <c r="G70" s="16" t="s">
        <v>3</v>
      </c>
      <c r="H70" s="16">
        <f>SUM(H67:H69)</f>
        <v>14</v>
      </c>
      <c r="I70" s="2">
        <f>I56</f>
        <v>1536.4000000000015</v>
      </c>
      <c r="J70" s="6"/>
      <c r="K70" s="6"/>
      <c r="L70" s="6"/>
      <c r="M70" s="6"/>
      <c r="N70" s="17"/>
      <c r="P70" s="40" t="s">
        <v>42</v>
      </c>
      <c r="Q70" s="2">
        <v>28.666666666666668</v>
      </c>
      <c r="R70" s="47">
        <f>Q70+R67</f>
        <v>51.0962011023164</v>
      </c>
      <c r="S70" s="40" t="s">
        <v>33</v>
      </c>
    </row>
    <row r="71" spans="1:36" ht="15.75" x14ac:dyDescent="0.25">
      <c r="G71" s="9"/>
      <c r="H71" s="9"/>
      <c r="I71" s="9"/>
      <c r="J71" s="9"/>
      <c r="K71" s="9"/>
      <c r="L71" s="9"/>
      <c r="M71" s="9"/>
      <c r="N71" s="9"/>
      <c r="P71" s="40" t="s">
        <v>43</v>
      </c>
      <c r="Q71" s="2">
        <v>41.333333333333336</v>
      </c>
      <c r="R71" s="47">
        <f>Q71+R67</f>
        <v>63.762867768983071</v>
      </c>
      <c r="S71" s="40" t="s">
        <v>52</v>
      </c>
    </row>
    <row r="72" spans="1:36" ht="15.75" x14ac:dyDescent="0.25">
      <c r="P72" s="40" t="s">
        <v>44</v>
      </c>
      <c r="Q72" s="2">
        <v>45.333333333333336</v>
      </c>
      <c r="R72" s="47"/>
      <c r="S72" s="40" t="s">
        <v>52</v>
      </c>
    </row>
    <row r="73" spans="1:36" ht="15.75" x14ac:dyDescent="0.25">
      <c r="P73" s="40" t="s">
        <v>45</v>
      </c>
      <c r="Q73" s="2">
        <v>48.333333333333336</v>
      </c>
      <c r="R73" s="47"/>
      <c r="S73" s="40" t="s">
        <v>52</v>
      </c>
    </row>
    <row r="74" spans="1:36" ht="15.75" x14ac:dyDescent="0.25">
      <c r="P74" s="40" t="s">
        <v>46</v>
      </c>
      <c r="Q74" s="2">
        <v>52.333333333333336</v>
      </c>
      <c r="R74" s="47"/>
      <c r="S74" s="40" t="s">
        <v>34</v>
      </c>
    </row>
    <row r="76" spans="1:36" x14ac:dyDescent="0.25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</row>
    <row r="77" spans="1:36" s="26" customFormat="1" x14ac:dyDescent="0.25">
      <c r="P77" s="28"/>
      <c r="Q77" s="28"/>
      <c r="R77" s="28"/>
      <c r="S77" s="28"/>
      <c r="X77" s="28"/>
      <c r="Z77" s="28"/>
      <c r="AB77" s="28"/>
      <c r="AF77" s="28"/>
      <c r="AH77" s="28"/>
      <c r="AJ77" s="28"/>
    </row>
    <row r="79" spans="1:36" ht="15.75" x14ac:dyDescent="0.25">
      <c r="A79" s="90" t="s">
        <v>20</v>
      </c>
      <c r="B79" s="92" t="s">
        <v>21</v>
      </c>
      <c r="C79" s="93"/>
      <c r="D79" s="93"/>
      <c r="E79" s="90" t="s">
        <v>3</v>
      </c>
      <c r="F79" s="90" t="s">
        <v>19</v>
      </c>
    </row>
    <row r="80" spans="1:36" ht="15.75" x14ac:dyDescent="0.25">
      <c r="A80" s="91"/>
      <c r="B80" s="16" t="s">
        <v>0</v>
      </c>
      <c r="C80" s="16" t="s">
        <v>1</v>
      </c>
      <c r="D80" s="16" t="s">
        <v>2</v>
      </c>
      <c r="E80" s="91"/>
      <c r="F80" s="91"/>
      <c r="H80" s="10" t="s">
        <v>4</v>
      </c>
      <c r="I80" s="19">
        <f>(E86^2)/(B89*B90)</f>
        <v>95520.6</v>
      </c>
      <c r="M80" s="94">
        <v>28</v>
      </c>
      <c r="N80" s="94"/>
    </row>
    <row r="81" spans="1:19" ht="15.75" x14ac:dyDescent="0.25">
      <c r="A81" s="16" t="s">
        <v>42</v>
      </c>
      <c r="B81" s="16">
        <v>48</v>
      </c>
      <c r="C81" s="16">
        <v>47</v>
      </c>
      <c r="D81" s="16">
        <v>46</v>
      </c>
      <c r="E81" s="16">
        <f>SUM(B81:D81)</f>
        <v>141</v>
      </c>
      <c r="F81" s="2">
        <f>AVERAGE(B81:D81)</f>
        <v>47</v>
      </c>
      <c r="H81" s="10" t="s">
        <v>5</v>
      </c>
      <c r="I81" s="19">
        <f>SUMSQ(B81:D85)-I80</f>
        <v>10356.399999999994</v>
      </c>
      <c r="M81" s="94"/>
      <c r="N81" s="94"/>
    </row>
    <row r="82" spans="1:19" ht="15.75" x14ac:dyDescent="0.25">
      <c r="A82" s="16" t="s">
        <v>43</v>
      </c>
      <c r="B82" s="16">
        <v>80</v>
      </c>
      <c r="C82" s="16">
        <v>71</v>
      </c>
      <c r="D82" s="16">
        <v>66</v>
      </c>
      <c r="E82" s="16">
        <f>SUM(B82:D82)</f>
        <v>217</v>
      </c>
      <c r="F82" s="2">
        <f>AVERAGE(B82:D82)</f>
        <v>72.333333333333329</v>
      </c>
      <c r="H82" s="10" t="s">
        <v>6</v>
      </c>
      <c r="I82" s="19">
        <f>(SUMSQ(B86:D86)/B89)-I80</f>
        <v>2170.7999999999884</v>
      </c>
      <c r="M82" s="94"/>
      <c r="N82" s="94"/>
    </row>
    <row r="83" spans="1:19" ht="15.75" x14ac:dyDescent="0.25">
      <c r="A83" s="16" t="s">
        <v>44</v>
      </c>
      <c r="B83" s="16">
        <v>78</v>
      </c>
      <c r="C83" s="16">
        <v>86</v>
      </c>
      <c r="D83" s="16">
        <v>58</v>
      </c>
      <c r="E83" s="16">
        <f>SUM(B83:D83)</f>
        <v>222</v>
      </c>
      <c r="F83" s="2">
        <f>AVERAGE(B83:D83)</f>
        <v>74</v>
      </c>
      <c r="H83" s="10" t="s">
        <v>22</v>
      </c>
      <c r="I83" s="19">
        <f>(SUMSQ(E81:E85)/B90)-I80</f>
        <v>6716.3999999999942</v>
      </c>
      <c r="M83" s="94"/>
      <c r="N83" s="94"/>
    </row>
    <row r="84" spans="1:19" ht="15.75" x14ac:dyDescent="0.25">
      <c r="A84" s="16" t="s">
        <v>45</v>
      </c>
      <c r="B84" s="16">
        <v>113</v>
      </c>
      <c r="C84" s="16">
        <v>129</v>
      </c>
      <c r="D84" s="16">
        <v>74</v>
      </c>
      <c r="E84" s="16">
        <f>SUM(B84:D84)</f>
        <v>316</v>
      </c>
      <c r="F84" s="2">
        <f>AVERAGE(B84:D84)</f>
        <v>105.33333333333333</v>
      </c>
      <c r="H84" s="10" t="s">
        <v>7</v>
      </c>
      <c r="I84" s="19">
        <f>I81-I82-I83</f>
        <v>1469.2000000000116</v>
      </c>
    </row>
    <row r="85" spans="1:19" ht="15.75" x14ac:dyDescent="0.25">
      <c r="A85" s="16" t="s">
        <v>46</v>
      </c>
      <c r="B85" s="16">
        <v>98</v>
      </c>
      <c r="C85" s="16">
        <v>129</v>
      </c>
      <c r="D85" s="16">
        <v>74</v>
      </c>
      <c r="E85" s="16">
        <f>SUM(B85:D85)</f>
        <v>301</v>
      </c>
      <c r="F85" s="2">
        <f>AVERAGE(B85:D85)</f>
        <v>100.33333333333333</v>
      </c>
    </row>
    <row r="86" spans="1:19" ht="15.75" x14ac:dyDescent="0.25">
      <c r="A86" s="16" t="s">
        <v>3</v>
      </c>
      <c r="B86" s="16">
        <f>SUM(B81:B85)</f>
        <v>417</v>
      </c>
      <c r="C86" s="16">
        <f t="shared" ref="C86:D86" si="9">SUM(C81:C85)</f>
        <v>462</v>
      </c>
      <c r="D86" s="16">
        <f t="shared" si="9"/>
        <v>318</v>
      </c>
      <c r="E86" s="18">
        <f>SUM(E81:E85)</f>
        <v>1197</v>
      </c>
      <c r="F86" s="8"/>
    </row>
    <row r="89" spans="1:19" ht="15.75" x14ac:dyDescent="0.25">
      <c r="A89" s="7" t="s">
        <v>20</v>
      </c>
      <c r="B89" s="21">
        <v>5</v>
      </c>
    </row>
    <row r="90" spans="1:19" ht="15.75" x14ac:dyDescent="0.25">
      <c r="A90" s="7" t="s">
        <v>21</v>
      </c>
      <c r="B90" s="21">
        <v>3</v>
      </c>
      <c r="G90" s="90" t="s">
        <v>8</v>
      </c>
      <c r="H90" s="90" t="s">
        <v>9</v>
      </c>
      <c r="I90" s="90" t="s">
        <v>10</v>
      </c>
      <c r="J90" s="90" t="s">
        <v>11</v>
      </c>
      <c r="K90" s="90" t="s">
        <v>23</v>
      </c>
      <c r="L90" s="92" t="s">
        <v>24</v>
      </c>
      <c r="M90" s="95"/>
      <c r="N90" s="90" t="s">
        <v>25</v>
      </c>
    </row>
    <row r="91" spans="1:19" ht="15.75" x14ac:dyDescent="0.25">
      <c r="G91" s="91"/>
      <c r="H91" s="91"/>
      <c r="I91" s="91"/>
      <c r="J91" s="91"/>
      <c r="K91" s="91"/>
      <c r="L91" s="1">
        <v>0.05</v>
      </c>
      <c r="M91" s="1">
        <v>0.01</v>
      </c>
      <c r="N91" s="91"/>
      <c r="P91" s="40" t="s">
        <v>28</v>
      </c>
      <c r="Q91" s="40" t="s">
        <v>29</v>
      </c>
      <c r="R91" s="40" t="s">
        <v>30</v>
      </c>
      <c r="S91" s="5"/>
    </row>
    <row r="92" spans="1:19" ht="15.75" x14ac:dyDescent="0.25">
      <c r="G92" s="16" t="s">
        <v>26</v>
      </c>
      <c r="H92" s="16">
        <f>B90-1</f>
        <v>2</v>
      </c>
      <c r="I92" s="2">
        <f>I82</f>
        <v>2170.7999999999884</v>
      </c>
      <c r="J92" s="2">
        <f>I92/H92</f>
        <v>1085.3999999999942</v>
      </c>
      <c r="K92" s="2">
        <f>J92/J94</f>
        <v>5.9101551864959738</v>
      </c>
      <c r="L92" s="2">
        <f>FINV(L91,H92,H94)</f>
        <v>4.4589701075245118</v>
      </c>
      <c r="M92" s="2">
        <f>FINV(M91,H92,H94)</f>
        <v>8.6491106406735145</v>
      </c>
      <c r="N92" s="16" t="str">
        <f>IF(K92&lt;L92,"TN",IF(K92&lt;M92,"*","**"))</f>
        <v>*</v>
      </c>
      <c r="P92" s="2">
        <f>SQRT(J94/B90)</f>
        <v>7.8241080428804883</v>
      </c>
      <c r="Q92" s="40">
        <v>4.8899999999999997</v>
      </c>
      <c r="R92" s="2">
        <f>P92*Q92</f>
        <v>38.259888329685587</v>
      </c>
      <c r="S92" s="5"/>
    </row>
    <row r="93" spans="1:19" ht="15.75" x14ac:dyDescent="0.25">
      <c r="G93" s="16" t="s">
        <v>20</v>
      </c>
      <c r="H93" s="16">
        <f>B89-1</f>
        <v>4</v>
      </c>
      <c r="I93" s="2">
        <f>I83</f>
        <v>6716.3999999999942</v>
      </c>
      <c r="J93" s="2">
        <f>I93/H93</f>
        <v>1679.0999999999985</v>
      </c>
      <c r="K93" s="2">
        <f>J93/J94</f>
        <v>9.1429349305743823</v>
      </c>
      <c r="L93" s="2">
        <f>FINV(L91,H93,H94)</f>
        <v>3.8378533545558975</v>
      </c>
      <c r="M93" s="2">
        <f>FINV(M91,H93,H94)</f>
        <v>7.006076622955586</v>
      </c>
      <c r="N93" s="16" t="str">
        <f>IF(K93&lt;L93,"TN",IF(K93&lt;M93,"*","**"))</f>
        <v>**</v>
      </c>
      <c r="P93" s="5"/>
      <c r="Q93" s="5"/>
      <c r="R93" s="5"/>
      <c r="S93" s="5"/>
    </row>
    <row r="94" spans="1:19" ht="15.75" x14ac:dyDescent="0.25">
      <c r="G94" s="16" t="s">
        <v>27</v>
      </c>
      <c r="H94" s="16">
        <f>H92*H93</f>
        <v>8</v>
      </c>
      <c r="I94" s="2">
        <f>I84</f>
        <v>1469.2000000000116</v>
      </c>
      <c r="J94" s="2">
        <f>I94/H94</f>
        <v>183.65000000000146</v>
      </c>
      <c r="K94" s="6"/>
      <c r="L94" s="6"/>
      <c r="M94" s="6"/>
      <c r="N94" s="17"/>
      <c r="P94" s="40" t="s">
        <v>20</v>
      </c>
      <c r="Q94" s="40" t="s">
        <v>19</v>
      </c>
      <c r="R94" s="40" t="s">
        <v>31</v>
      </c>
      <c r="S94" s="40" t="s">
        <v>32</v>
      </c>
    </row>
    <row r="95" spans="1:19" ht="15.75" x14ac:dyDescent="0.25">
      <c r="G95" s="16" t="s">
        <v>3</v>
      </c>
      <c r="H95" s="16">
        <f>SUM(H92:H94)</f>
        <v>14</v>
      </c>
      <c r="I95" s="2">
        <f>I81</f>
        <v>10356.399999999994</v>
      </c>
      <c r="J95" s="6"/>
      <c r="K95" s="6"/>
      <c r="L95" s="6"/>
      <c r="M95" s="6"/>
      <c r="N95" s="17"/>
      <c r="P95" s="40" t="s">
        <v>42</v>
      </c>
      <c r="Q95" s="2">
        <v>47</v>
      </c>
      <c r="R95" s="47">
        <f>Q95+R92</f>
        <v>85.259888329685594</v>
      </c>
      <c r="S95" s="40" t="s">
        <v>33</v>
      </c>
    </row>
    <row r="96" spans="1:19" ht="15.75" x14ac:dyDescent="0.25">
      <c r="G96" s="9"/>
      <c r="H96" s="9"/>
      <c r="I96" s="9"/>
      <c r="J96" s="9"/>
      <c r="K96" s="9"/>
      <c r="L96" s="9"/>
      <c r="M96" s="9"/>
      <c r="N96" s="9"/>
      <c r="P96" s="40" t="s">
        <v>43</v>
      </c>
      <c r="Q96" s="2">
        <v>72.333333333333329</v>
      </c>
      <c r="R96" s="47">
        <f>Q96+R92</f>
        <v>110.59322166301891</v>
      </c>
      <c r="S96" s="40" t="s">
        <v>52</v>
      </c>
    </row>
    <row r="97" spans="1:36" ht="15.75" x14ac:dyDescent="0.25">
      <c r="P97" s="40" t="s">
        <v>44</v>
      </c>
      <c r="Q97" s="2">
        <v>74</v>
      </c>
      <c r="R97" s="47"/>
      <c r="S97" s="40" t="s">
        <v>52</v>
      </c>
    </row>
    <row r="98" spans="1:36" ht="15.75" x14ac:dyDescent="0.25">
      <c r="P98" s="40" t="s">
        <v>46</v>
      </c>
      <c r="Q98" s="2">
        <v>100.33333333333333</v>
      </c>
      <c r="R98" s="47"/>
      <c r="S98" s="40" t="s">
        <v>34</v>
      </c>
    </row>
    <row r="99" spans="1:36" ht="15.75" x14ac:dyDescent="0.25">
      <c r="P99" s="40" t="s">
        <v>45</v>
      </c>
      <c r="Q99" s="2">
        <v>105.33333333333333</v>
      </c>
      <c r="R99" s="47"/>
      <c r="S99" s="40" t="s">
        <v>34</v>
      </c>
    </row>
    <row r="101" spans="1:36" x14ac:dyDescent="0.25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</row>
    <row r="102" spans="1:36" s="26" customFormat="1" x14ac:dyDescent="0.25">
      <c r="P102" s="28"/>
      <c r="Q102" s="28"/>
      <c r="R102" s="28"/>
      <c r="S102" s="28"/>
      <c r="X102" s="28"/>
      <c r="Z102" s="28"/>
      <c r="AB102" s="28"/>
      <c r="AF102" s="28"/>
      <c r="AH102" s="28"/>
      <c r="AJ102" s="28"/>
    </row>
    <row r="104" spans="1:36" ht="15.75" x14ac:dyDescent="0.25">
      <c r="A104" s="90" t="s">
        <v>20</v>
      </c>
      <c r="B104" s="92" t="s">
        <v>21</v>
      </c>
      <c r="C104" s="93"/>
      <c r="D104" s="93"/>
      <c r="E104" s="90" t="s">
        <v>3</v>
      </c>
      <c r="F104" s="90" t="s">
        <v>19</v>
      </c>
    </row>
    <row r="105" spans="1:36" ht="15.75" x14ac:dyDescent="0.25">
      <c r="A105" s="91"/>
      <c r="B105" s="16" t="s">
        <v>0</v>
      </c>
      <c r="C105" s="16" t="s">
        <v>1</v>
      </c>
      <c r="D105" s="16" t="s">
        <v>2</v>
      </c>
      <c r="E105" s="91"/>
      <c r="F105" s="91"/>
      <c r="H105" s="10" t="s">
        <v>4</v>
      </c>
      <c r="I105" s="19">
        <f>(E111^2)/(B114*B115)</f>
        <v>239654.39999999999</v>
      </c>
      <c r="M105" s="94">
        <v>35</v>
      </c>
      <c r="N105" s="94"/>
    </row>
    <row r="106" spans="1:36" ht="15.75" x14ac:dyDescent="0.25">
      <c r="A106" s="16" t="s">
        <v>42</v>
      </c>
      <c r="B106" s="16">
        <v>98</v>
      </c>
      <c r="C106" s="16">
        <v>110</v>
      </c>
      <c r="D106" s="16">
        <v>88</v>
      </c>
      <c r="E106" s="16">
        <f>SUM(B106:D106)</f>
        <v>296</v>
      </c>
      <c r="F106" s="2">
        <f>AVERAGE(B106:D106)</f>
        <v>98.666666666666671</v>
      </c>
      <c r="H106" s="10" t="s">
        <v>5</v>
      </c>
      <c r="I106" s="19">
        <f>SUMSQ(B106:D110)-I105</f>
        <v>26575.600000000006</v>
      </c>
      <c r="M106" s="94"/>
      <c r="N106" s="94"/>
    </row>
    <row r="107" spans="1:36" ht="15.75" x14ac:dyDescent="0.25">
      <c r="A107" s="16" t="s">
        <v>43</v>
      </c>
      <c r="B107" s="16">
        <v>111</v>
      </c>
      <c r="C107" s="16">
        <v>89</v>
      </c>
      <c r="D107" s="16">
        <v>52</v>
      </c>
      <c r="E107" s="16">
        <f>SUM(B107:D107)</f>
        <v>252</v>
      </c>
      <c r="F107" s="2">
        <f>AVERAGE(B107:D107)</f>
        <v>84</v>
      </c>
      <c r="H107" s="10" t="s">
        <v>6</v>
      </c>
      <c r="I107" s="19">
        <f>(SUMSQ(B111:D111)/B114)-I105</f>
        <v>4267.2000000000116</v>
      </c>
      <c r="M107" s="94"/>
      <c r="N107" s="94"/>
    </row>
    <row r="108" spans="1:36" ht="15.75" x14ac:dyDescent="0.25">
      <c r="A108" s="16" t="s">
        <v>44</v>
      </c>
      <c r="B108" s="16">
        <v>126</v>
      </c>
      <c r="C108" s="16">
        <v>121</v>
      </c>
      <c r="D108" s="16">
        <v>148</v>
      </c>
      <c r="E108" s="16">
        <f>SUM(B108:D108)</f>
        <v>395</v>
      </c>
      <c r="F108" s="2">
        <f>AVERAGE(B108:D108)</f>
        <v>131.66666666666666</v>
      </c>
      <c r="H108" s="10" t="s">
        <v>22</v>
      </c>
      <c r="I108" s="19">
        <f>(SUMSQ(E106:E110)/B115)-I105</f>
        <v>14935.600000000006</v>
      </c>
      <c r="M108" s="94"/>
      <c r="N108" s="94"/>
    </row>
    <row r="109" spans="1:36" ht="15.75" x14ac:dyDescent="0.25">
      <c r="A109" s="16" t="s">
        <v>45</v>
      </c>
      <c r="B109" s="16">
        <v>208</v>
      </c>
      <c r="C109" s="16">
        <v>140</v>
      </c>
      <c r="D109" s="16">
        <v>93</v>
      </c>
      <c r="E109" s="16">
        <f>SUM(B109:D109)</f>
        <v>441</v>
      </c>
      <c r="F109" s="2">
        <f>AVERAGE(B109:D109)</f>
        <v>147</v>
      </c>
      <c r="H109" s="10" t="s">
        <v>7</v>
      </c>
      <c r="I109" s="19">
        <f>I106-I107-I108</f>
        <v>7372.7999999999884</v>
      </c>
    </row>
    <row r="110" spans="1:36" ht="15.75" x14ac:dyDescent="0.25">
      <c r="A110" s="16" t="s">
        <v>46</v>
      </c>
      <c r="B110" s="16">
        <v>171</v>
      </c>
      <c r="C110" s="16">
        <v>206</v>
      </c>
      <c r="D110" s="16">
        <v>135</v>
      </c>
      <c r="E110" s="16">
        <f>SUM(B110:D110)</f>
        <v>512</v>
      </c>
      <c r="F110" s="2">
        <f>AVERAGE(B110:D110)</f>
        <v>170.66666666666666</v>
      </c>
    </row>
    <row r="111" spans="1:36" ht="15.75" x14ac:dyDescent="0.25">
      <c r="A111" s="16" t="s">
        <v>3</v>
      </c>
      <c r="B111" s="16">
        <f>SUM(B106:B110)</f>
        <v>714</v>
      </c>
      <c r="C111" s="16">
        <f t="shared" ref="C111:D111" si="10">SUM(C106:C110)</f>
        <v>666</v>
      </c>
      <c r="D111" s="16">
        <f t="shared" si="10"/>
        <v>516</v>
      </c>
      <c r="E111" s="18">
        <f>SUM(E106:E110)</f>
        <v>1896</v>
      </c>
      <c r="F111" s="8"/>
    </row>
    <row r="114" spans="1:36" ht="15.75" x14ac:dyDescent="0.25">
      <c r="A114" s="7" t="s">
        <v>20</v>
      </c>
      <c r="B114" s="21">
        <v>5</v>
      </c>
    </row>
    <row r="115" spans="1:36" ht="15.75" x14ac:dyDescent="0.25">
      <c r="A115" s="7" t="s">
        <v>21</v>
      </c>
      <c r="B115" s="21">
        <v>3</v>
      </c>
      <c r="G115" s="90" t="s">
        <v>8</v>
      </c>
      <c r="H115" s="90" t="s">
        <v>9</v>
      </c>
      <c r="I115" s="90" t="s">
        <v>10</v>
      </c>
      <c r="J115" s="90" t="s">
        <v>11</v>
      </c>
      <c r="K115" s="90" t="s">
        <v>23</v>
      </c>
      <c r="L115" s="92" t="s">
        <v>24</v>
      </c>
      <c r="M115" s="95"/>
      <c r="N115" s="90" t="s">
        <v>25</v>
      </c>
    </row>
    <row r="116" spans="1:36" ht="15.75" x14ac:dyDescent="0.25">
      <c r="G116" s="91"/>
      <c r="H116" s="91"/>
      <c r="I116" s="91"/>
      <c r="J116" s="91"/>
      <c r="K116" s="91"/>
      <c r="L116" s="1">
        <v>0.05</v>
      </c>
      <c r="M116" s="1">
        <v>0.01</v>
      </c>
      <c r="N116" s="91"/>
      <c r="P116" s="40" t="s">
        <v>28</v>
      </c>
      <c r="Q116" s="40" t="s">
        <v>29</v>
      </c>
      <c r="R116" s="40" t="s">
        <v>30</v>
      </c>
      <c r="S116" s="5"/>
    </row>
    <row r="117" spans="1:36" ht="15.75" x14ac:dyDescent="0.25">
      <c r="G117" s="16" t="s">
        <v>26</v>
      </c>
      <c r="H117" s="16">
        <f>B115-1</f>
        <v>2</v>
      </c>
      <c r="I117" s="2">
        <f>I107</f>
        <v>4267.2000000000116</v>
      </c>
      <c r="J117" s="2">
        <f>I117/H117</f>
        <v>2133.6000000000058</v>
      </c>
      <c r="K117" s="2">
        <f>J117/J119</f>
        <v>2.3151041666666767</v>
      </c>
      <c r="L117" s="2">
        <f>FINV(L116,H117,H119)</f>
        <v>4.4589701075245118</v>
      </c>
      <c r="M117" s="2">
        <f>FINV(M116,H117,H119)</f>
        <v>8.6491106406735145</v>
      </c>
      <c r="N117" s="16" t="str">
        <f>IF(K117&lt;L117,"TN",IF(K117&lt;M117,"*","**"))</f>
        <v>TN</v>
      </c>
      <c r="P117" s="2">
        <f>SQRT(J119/B115)</f>
        <v>17.527121840165304</v>
      </c>
      <c r="Q117" s="40">
        <v>4.8899999999999997</v>
      </c>
      <c r="R117" s="2">
        <f>P117*Q117</f>
        <v>85.70762579840833</v>
      </c>
      <c r="S117" s="5"/>
    </row>
    <row r="118" spans="1:36" ht="15.75" x14ac:dyDescent="0.25">
      <c r="G118" s="16" t="s">
        <v>20</v>
      </c>
      <c r="H118" s="16">
        <f>B114-1</f>
        <v>4</v>
      </c>
      <c r="I118" s="2">
        <f>I108</f>
        <v>14935.600000000006</v>
      </c>
      <c r="J118" s="2">
        <f>I118/H118</f>
        <v>3733.9000000000015</v>
      </c>
      <c r="K118" s="2">
        <f>J118/J119</f>
        <v>4.0515407986111187</v>
      </c>
      <c r="L118" s="2">
        <f>FINV(L116,H118,H119)</f>
        <v>3.8378533545558975</v>
      </c>
      <c r="M118" s="2">
        <f>FINV(M116,H118,H119)</f>
        <v>7.006076622955586</v>
      </c>
      <c r="N118" s="16" t="str">
        <f>IF(K118&lt;L118,"TN",IF(K118&lt;M118,"*","**"))</f>
        <v>*</v>
      </c>
      <c r="P118" s="5"/>
      <c r="Q118" s="5"/>
      <c r="R118" s="5"/>
      <c r="S118" s="5"/>
    </row>
    <row r="119" spans="1:36" ht="15.75" x14ac:dyDescent="0.25">
      <c r="G119" s="16" t="s">
        <v>27</v>
      </c>
      <c r="H119" s="16">
        <f>H117*H118</f>
        <v>8</v>
      </c>
      <c r="I119" s="2">
        <f>I109</f>
        <v>7372.7999999999884</v>
      </c>
      <c r="J119" s="2">
        <f>I119/H119</f>
        <v>921.59999999999854</v>
      </c>
      <c r="K119" s="6"/>
      <c r="L119" s="6"/>
      <c r="M119" s="6"/>
      <c r="N119" s="17"/>
      <c r="P119" s="40" t="s">
        <v>20</v>
      </c>
      <c r="Q119" s="40" t="s">
        <v>19</v>
      </c>
      <c r="R119" s="40" t="s">
        <v>31</v>
      </c>
      <c r="S119" s="40" t="s">
        <v>32</v>
      </c>
    </row>
    <row r="120" spans="1:36" ht="15.75" x14ac:dyDescent="0.25">
      <c r="G120" s="16" t="s">
        <v>3</v>
      </c>
      <c r="H120" s="16">
        <f>SUM(H117:H119)</f>
        <v>14</v>
      </c>
      <c r="I120" s="2">
        <f>I106</f>
        <v>26575.600000000006</v>
      </c>
      <c r="J120" s="6"/>
      <c r="K120" s="6"/>
      <c r="L120" s="6"/>
      <c r="M120" s="6"/>
      <c r="N120" s="17"/>
      <c r="P120" s="40" t="s">
        <v>43</v>
      </c>
      <c r="Q120" s="2">
        <v>84</v>
      </c>
      <c r="R120" s="47">
        <f>Q120+R117</f>
        <v>169.70762579840834</v>
      </c>
      <c r="S120" s="40" t="s">
        <v>33</v>
      </c>
    </row>
    <row r="121" spans="1:36" ht="15.75" x14ac:dyDescent="0.25">
      <c r="G121" s="9"/>
      <c r="H121" s="9"/>
      <c r="I121" s="9"/>
      <c r="J121" s="9"/>
      <c r="K121" s="9"/>
      <c r="L121" s="9"/>
      <c r="M121" s="9"/>
      <c r="N121" s="9"/>
      <c r="P121" s="40" t="s">
        <v>42</v>
      </c>
      <c r="Q121" s="2">
        <v>98.666666666666671</v>
      </c>
      <c r="R121" s="47">
        <f>Q121+R117</f>
        <v>184.374292465075</v>
      </c>
      <c r="S121" s="40" t="s">
        <v>52</v>
      </c>
    </row>
    <row r="122" spans="1:36" ht="15.75" x14ac:dyDescent="0.25">
      <c r="P122" s="40" t="s">
        <v>44</v>
      </c>
      <c r="Q122" s="2">
        <v>131.66666666666666</v>
      </c>
      <c r="R122" s="47"/>
      <c r="S122" s="40" t="s">
        <v>52</v>
      </c>
    </row>
    <row r="123" spans="1:36" ht="15.75" x14ac:dyDescent="0.25">
      <c r="P123" s="40" t="s">
        <v>45</v>
      </c>
      <c r="Q123" s="2">
        <v>147</v>
      </c>
      <c r="R123" s="47"/>
      <c r="S123" s="40" t="s">
        <v>52</v>
      </c>
    </row>
    <row r="124" spans="1:36" ht="15.75" x14ac:dyDescent="0.25">
      <c r="P124" s="40" t="s">
        <v>46</v>
      </c>
      <c r="Q124" s="2">
        <v>170.66666666666666</v>
      </c>
      <c r="R124" s="47"/>
      <c r="S124" s="40" t="s">
        <v>34</v>
      </c>
    </row>
    <row r="126" spans="1:36" x14ac:dyDescent="0.25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</row>
    <row r="127" spans="1:36" s="26" customFormat="1" x14ac:dyDescent="0.25">
      <c r="P127" s="28"/>
      <c r="Q127" s="28"/>
      <c r="R127" s="28"/>
      <c r="S127" s="28"/>
      <c r="X127" s="28"/>
      <c r="Z127" s="28"/>
      <c r="AB127" s="28"/>
      <c r="AF127" s="28"/>
      <c r="AH127" s="28"/>
      <c r="AJ127" s="28"/>
    </row>
    <row r="129" spans="1:19" ht="15.75" x14ac:dyDescent="0.25">
      <c r="A129" s="90" t="s">
        <v>20</v>
      </c>
      <c r="B129" s="92" t="s">
        <v>21</v>
      </c>
      <c r="C129" s="93"/>
      <c r="D129" s="93"/>
      <c r="E129" s="90" t="s">
        <v>3</v>
      </c>
      <c r="F129" s="90" t="s">
        <v>19</v>
      </c>
    </row>
    <row r="130" spans="1:19" ht="15.75" x14ac:dyDescent="0.25">
      <c r="A130" s="91"/>
      <c r="B130" s="16" t="s">
        <v>0</v>
      </c>
      <c r="C130" s="16" t="s">
        <v>1</v>
      </c>
      <c r="D130" s="16" t="s">
        <v>2</v>
      </c>
      <c r="E130" s="91"/>
      <c r="F130" s="91"/>
      <c r="H130" s="10" t="s">
        <v>4</v>
      </c>
      <c r="I130" s="19">
        <f>(E136^2)/(B139*B140)</f>
        <v>898905.59999999998</v>
      </c>
      <c r="M130" s="94">
        <v>42</v>
      </c>
      <c r="N130" s="94"/>
    </row>
    <row r="131" spans="1:19" ht="15.75" x14ac:dyDescent="0.25">
      <c r="A131" s="16" t="s">
        <v>42</v>
      </c>
      <c r="B131" s="16">
        <v>173</v>
      </c>
      <c r="C131" s="16">
        <v>173</v>
      </c>
      <c r="D131" s="16">
        <v>203</v>
      </c>
      <c r="E131" s="16">
        <f>SUM(B131:D131)</f>
        <v>549</v>
      </c>
      <c r="F131" s="2">
        <f>AVERAGE(B131:D131)</f>
        <v>183</v>
      </c>
      <c r="H131" s="10" t="s">
        <v>5</v>
      </c>
      <c r="I131" s="19">
        <f>SUMSQ(B131:D135)-I130</f>
        <v>33372.400000000023</v>
      </c>
      <c r="M131" s="94"/>
      <c r="N131" s="94"/>
    </row>
    <row r="132" spans="1:19" ht="15.75" x14ac:dyDescent="0.25">
      <c r="A132" s="16" t="s">
        <v>43</v>
      </c>
      <c r="B132" s="16">
        <v>186</v>
      </c>
      <c r="C132" s="16">
        <v>194</v>
      </c>
      <c r="D132" s="16">
        <v>249</v>
      </c>
      <c r="E132" s="16">
        <f>SUM(B132:D132)</f>
        <v>629</v>
      </c>
      <c r="F132" s="2">
        <f>AVERAGE(B132:D132)</f>
        <v>209.66666666666666</v>
      </c>
      <c r="H132" s="10" t="s">
        <v>6</v>
      </c>
      <c r="I132" s="19">
        <f>(SUMSQ(B136:D136)/B139)-I130</f>
        <v>1841.2000000000698</v>
      </c>
      <c r="M132" s="94"/>
      <c r="N132" s="94"/>
    </row>
    <row r="133" spans="1:19" ht="15.75" x14ac:dyDescent="0.25">
      <c r="A133" s="16" t="s">
        <v>44</v>
      </c>
      <c r="B133" s="16">
        <v>283</v>
      </c>
      <c r="C133" s="16">
        <v>324</v>
      </c>
      <c r="D133" s="16">
        <v>253</v>
      </c>
      <c r="E133" s="16">
        <f>SUM(B133:D133)</f>
        <v>860</v>
      </c>
      <c r="F133" s="2">
        <f>AVERAGE(B133:D133)</f>
        <v>286.66666666666669</v>
      </c>
      <c r="H133" s="10" t="s">
        <v>22</v>
      </c>
      <c r="I133" s="19">
        <f>(SUMSQ(E131:E135)/B140)-I130</f>
        <v>25351.733333333395</v>
      </c>
      <c r="M133" s="94"/>
      <c r="N133" s="94"/>
    </row>
    <row r="134" spans="1:19" ht="15.75" x14ac:dyDescent="0.25">
      <c r="A134" s="16" t="s">
        <v>45</v>
      </c>
      <c r="B134" s="16">
        <v>248</v>
      </c>
      <c r="C134" s="16">
        <v>267</v>
      </c>
      <c r="D134" s="16">
        <v>278</v>
      </c>
      <c r="E134" s="16">
        <f>SUM(B134:D134)</f>
        <v>793</v>
      </c>
      <c r="F134" s="2">
        <f>AVERAGE(B134:D134)</f>
        <v>264.33333333333331</v>
      </c>
      <c r="H134" s="10" t="s">
        <v>7</v>
      </c>
      <c r="I134" s="19">
        <f>I131-I132-I133</f>
        <v>6179.466666666558</v>
      </c>
    </row>
    <row r="135" spans="1:19" ht="15.75" x14ac:dyDescent="0.25">
      <c r="A135" s="16" t="s">
        <v>46</v>
      </c>
      <c r="B135" s="16">
        <v>257</v>
      </c>
      <c r="C135" s="16">
        <v>317</v>
      </c>
      <c r="D135" s="16">
        <v>267</v>
      </c>
      <c r="E135" s="16">
        <f>SUM(B135:D135)</f>
        <v>841</v>
      </c>
      <c r="F135" s="2">
        <f>AVERAGE(B135:D135)</f>
        <v>280.33333333333331</v>
      </c>
    </row>
    <row r="136" spans="1:19" ht="15.75" x14ac:dyDescent="0.25">
      <c r="A136" s="16" t="s">
        <v>3</v>
      </c>
      <c r="B136" s="16">
        <f>SUM(B131:B135)</f>
        <v>1147</v>
      </c>
      <c r="C136" s="16">
        <f>SUM(C131:C135)</f>
        <v>1275</v>
      </c>
      <c r="D136" s="16">
        <f>SUM(D131:D135)</f>
        <v>1250</v>
      </c>
      <c r="E136" s="18">
        <f>SUM(E131:E135)</f>
        <v>3672</v>
      </c>
      <c r="F136" s="8"/>
    </row>
    <row r="139" spans="1:19" ht="15.75" x14ac:dyDescent="0.25">
      <c r="A139" s="7" t="s">
        <v>20</v>
      </c>
      <c r="B139" s="21">
        <v>5</v>
      </c>
    </row>
    <row r="140" spans="1:19" ht="15.75" x14ac:dyDescent="0.25">
      <c r="A140" s="7" t="s">
        <v>21</v>
      </c>
      <c r="B140" s="21">
        <v>3</v>
      </c>
      <c r="G140" s="90" t="s">
        <v>8</v>
      </c>
      <c r="H140" s="90" t="s">
        <v>9</v>
      </c>
      <c r="I140" s="90" t="s">
        <v>10</v>
      </c>
      <c r="J140" s="90" t="s">
        <v>11</v>
      </c>
      <c r="K140" s="90" t="s">
        <v>23</v>
      </c>
      <c r="L140" s="92" t="s">
        <v>24</v>
      </c>
      <c r="M140" s="95"/>
      <c r="N140" s="90" t="s">
        <v>25</v>
      </c>
    </row>
    <row r="141" spans="1:19" ht="15.75" x14ac:dyDescent="0.25">
      <c r="G141" s="91"/>
      <c r="H141" s="91"/>
      <c r="I141" s="91"/>
      <c r="J141" s="91"/>
      <c r="K141" s="91"/>
      <c r="L141" s="1">
        <v>0.05</v>
      </c>
      <c r="M141" s="1">
        <v>0.01</v>
      </c>
      <c r="N141" s="91"/>
      <c r="P141" s="40" t="s">
        <v>28</v>
      </c>
      <c r="Q141" s="40" t="s">
        <v>29</v>
      </c>
      <c r="R141" s="40" t="s">
        <v>30</v>
      </c>
      <c r="S141" s="5"/>
    </row>
    <row r="142" spans="1:19" ht="15.75" x14ac:dyDescent="0.25">
      <c r="G142" s="16" t="s">
        <v>26</v>
      </c>
      <c r="H142" s="16">
        <f>B140-1</f>
        <v>2</v>
      </c>
      <c r="I142" s="2">
        <f>I132</f>
        <v>1841.2000000000698</v>
      </c>
      <c r="J142" s="2">
        <f>I142/H142</f>
        <v>920.60000000003492</v>
      </c>
      <c r="K142" s="2">
        <f>J142/J144</f>
        <v>1.1918180641264202</v>
      </c>
      <c r="L142" s="2">
        <f>FINV(L141,H142,H144)</f>
        <v>4.4589701075245118</v>
      </c>
      <c r="M142" s="2">
        <f>FINV(M141,H142,H144)</f>
        <v>8.6491106406735145</v>
      </c>
      <c r="N142" s="16" t="str">
        <f>IF(K142&lt;L142,"TN",IF(K142&lt;M142,"*","**"))</f>
        <v>TN</v>
      </c>
      <c r="P142" s="2">
        <f>SQRT(J144/B140)</f>
        <v>16.046114102105008</v>
      </c>
      <c r="Q142" s="40">
        <v>4.8899999999999997</v>
      </c>
      <c r="R142" s="2">
        <f>P142*Q142</f>
        <v>78.465497959293486</v>
      </c>
      <c r="S142" s="5"/>
    </row>
    <row r="143" spans="1:19" ht="15.75" x14ac:dyDescent="0.25">
      <c r="G143" s="16" t="s">
        <v>20</v>
      </c>
      <c r="H143" s="16">
        <f>B139-1</f>
        <v>4</v>
      </c>
      <c r="I143" s="2">
        <f>I133</f>
        <v>25351.733333333395</v>
      </c>
      <c r="J143" s="2">
        <f>I143/H143</f>
        <v>6337.9333333333489</v>
      </c>
      <c r="K143" s="2">
        <f>J143/J144</f>
        <v>8.2051525482243903</v>
      </c>
      <c r="L143" s="2">
        <f>FINV(L141,H143,H144)</f>
        <v>3.8378533545558975</v>
      </c>
      <c r="M143" s="2">
        <f>FINV(M141,H143,H144)</f>
        <v>7.006076622955586</v>
      </c>
      <c r="N143" s="16" t="str">
        <f>IF(K143&lt;L143,"TN",IF(K143&lt;M143,"*","**"))</f>
        <v>**</v>
      </c>
      <c r="P143" s="5"/>
      <c r="Q143" s="5"/>
      <c r="R143" s="5"/>
      <c r="S143" s="5"/>
    </row>
    <row r="144" spans="1:19" ht="15.75" x14ac:dyDescent="0.25">
      <c r="G144" s="16" t="s">
        <v>27</v>
      </c>
      <c r="H144" s="16">
        <f>H142*H143</f>
        <v>8</v>
      </c>
      <c r="I144" s="2">
        <f>I134</f>
        <v>6179.466666666558</v>
      </c>
      <c r="J144" s="2">
        <f>I144/H144</f>
        <v>772.43333333331975</v>
      </c>
      <c r="K144" s="6"/>
      <c r="L144" s="6"/>
      <c r="M144" s="6"/>
      <c r="N144" s="17"/>
      <c r="P144" s="40" t="s">
        <v>20</v>
      </c>
      <c r="Q144" s="40" t="s">
        <v>19</v>
      </c>
      <c r="R144" s="40" t="s">
        <v>31</v>
      </c>
      <c r="S144" s="40" t="s">
        <v>32</v>
      </c>
    </row>
    <row r="145" spans="1:36" ht="15.75" x14ac:dyDescent="0.25">
      <c r="G145" s="16" t="s">
        <v>3</v>
      </c>
      <c r="H145" s="16">
        <f>SUM(H142:H144)</f>
        <v>14</v>
      </c>
      <c r="I145" s="2">
        <f>I131</f>
        <v>33372.400000000023</v>
      </c>
      <c r="J145" s="6"/>
      <c r="K145" s="6"/>
      <c r="L145" s="6"/>
      <c r="M145" s="6"/>
      <c r="N145" s="17"/>
      <c r="P145" s="40" t="s">
        <v>42</v>
      </c>
      <c r="Q145" s="2">
        <v>183</v>
      </c>
      <c r="R145" s="2">
        <f>Q145+R142</f>
        <v>261.46549795929349</v>
      </c>
      <c r="S145" s="40" t="s">
        <v>33</v>
      </c>
    </row>
    <row r="146" spans="1:36" ht="15.75" x14ac:dyDescent="0.25">
      <c r="G146" s="9"/>
      <c r="H146" s="9"/>
      <c r="I146" s="9"/>
      <c r="J146" s="9"/>
      <c r="K146" s="9"/>
      <c r="L146" s="9"/>
      <c r="M146" s="9"/>
      <c r="N146" s="9"/>
      <c r="P146" s="40" t="s">
        <v>43</v>
      </c>
      <c r="Q146" s="2">
        <v>209.66666666666666</v>
      </c>
      <c r="R146" s="2">
        <f>Q146+R142</f>
        <v>288.13216462596017</v>
      </c>
      <c r="S146" s="40" t="s">
        <v>52</v>
      </c>
    </row>
    <row r="147" spans="1:36" ht="15.75" x14ac:dyDescent="0.25">
      <c r="P147" s="40" t="s">
        <v>45</v>
      </c>
      <c r="Q147" s="2">
        <v>264.33333333333331</v>
      </c>
      <c r="R147" s="2"/>
      <c r="S147" s="40" t="s">
        <v>34</v>
      </c>
    </row>
    <row r="148" spans="1:36" ht="15.75" x14ac:dyDescent="0.25">
      <c r="P148" s="40" t="s">
        <v>46</v>
      </c>
      <c r="Q148" s="2">
        <v>280.33333333333331</v>
      </c>
      <c r="R148" s="2"/>
      <c r="S148" s="40" t="s">
        <v>34</v>
      </c>
    </row>
    <row r="149" spans="1:36" ht="15.75" x14ac:dyDescent="0.25">
      <c r="P149" s="40" t="s">
        <v>44</v>
      </c>
      <c r="Q149" s="2">
        <v>286.66666666666669</v>
      </c>
      <c r="R149" s="47"/>
      <c r="S149" s="40" t="s">
        <v>34</v>
      </c>
    </row>
    <row r="151" spans="1:36" x14ac:dyDescent="0.25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</row>
    <row r="152" spans="1:36" s="29" customFormat="1" x14ac:dyDescent="0.25">
      <c r="P152" s="30"/>
      <c r="Q152" s="30"/>
      <c r="R152" s="30"/>
      <c r="S152" s="30"/>
      <c r="X152" s="30"/>
      <c r="Z152" s="30"/>
      <c r="AB152" s="30"/>
      <c r="AF152" s="30"/>
      <c r="AH152" s="30"/>
      <c r="AJ152" s="30"/>
    </row>
  </sheetData>
  <sortState xmlns:xlrd2="http://schemas.microsoft.com/office/spreadsheetml/2017/richdata2" ref="P20:S24">
    <sortCondition ref="Q20:Q24"/>
  </sortState>
  <mergeCells count="86">
    <mergeCell ref="N140:N141"/>
    <mergeCell ref="G140:G141"/>
    <mergeCell ref="H140:H141"/>
    <mergeCell ref="I140:I141"/>
    <mergeCell ref="J140:J141"/>
    <mergeCell ref="K140:K141"/>
    <mergeCell ref="L140:M140"/>
    <mergeCell ref="N115:N116"/>
    <mergeCell ref="A129:A130"/>
    <mergeCell ref="B129:D129"/>
    <mergeCell ref="E129:E130"/>
    <mergeCell ref="F129:F130"/>
    <mergeCell ref="M130:N133"/>
    <mergeCell ref="G115:G116"/>
    <mergeCell ref="H115:H116"/>
    <mergeCell ref="I115:I116"/>
    <mergeCell ref="J115:J116"/>
    <mergeCell ref="K115:K116"/>
    <mergeCell ref="L115:M115"/>
    <mergeCell ref="N90:N91"/>
    <mergeCell ref="A104:A105"/>
    <mergeCell ref="B104:D104"/>
    <mergeCell ref="E104:E105"/>
    <mergeCell ref="F104:F105"/>
    <mergeCell ref="M105:N108"/>
    <mergeCell ref="G90:G91"/>
    <mergeCell ref="H90:H91"/>
    <mergeCell ref="I90:I91"/>
    <mergeCell ref="J90:J91"/>
    <mergeCell ref="K90:K91"/>
    <mergeCell ref="L90:M90"/>
    <mergeCell ref="N65:N66"/>
    <mergeCell ref="A79:A80"/>
    <mergeCell ref="B79:D79"/>
    <mergeCell ref="E79:E80"/>
    <mergeCell ref="F79:F80"/>
    <mergeCell ref="M80:N83"/>
    <mergeCell ref="G65:G66"/>
    <mergeCell ref="H65:H66"/>
    <mergeCell ref="I65:I66"/>
    <mergeCell ref="J65:J66"/>
    <mergeCell ref="K65:K66"/>
    <mergeCell ref="L65:M65"/>
    <mergeCell ref="N40:N41"/>
    <mergeCell ref="A54:A55"/>
    <mergeCell ref="B54:D54"/>
    <mergeCell ref="E54:E55"/>
    <mergeCell ref="F54:F55"/>
    <mergeCell ref="M55:N58"/>
    <mergeCell ref="G40:G41"/>
    <mergeCell ref="H40:H41"/>
    <mergeCell ref="I40:I41"/>
    <mergeCell ref="J40:J41"/>
    <mergeCell ref="K40:K41"/>
    <mergeCell ref="L40:M40"/>
    <mergeCell ref="N15:N16"/>
    <mergeCell ref="A29:A30"/>
    <mergeCell ref="B29:D29"/>
    <mergeCell ref="E29:E30"/>
    <mergeCell ref="F29:F30"/>
    <mergeCell ref="M30:N34"/>
    <mergeCell ref="G15:G16"/>
    <mergeCell ref="H15:H16"/>
    <mergeCell ref="I15:I16"/>
    <mergeCell ref="J15:J16"/>
    <mergeCell ref="K15:K16"/>
    <mergeCell ref="L15:M15"/>
    <mergeCell ref="W4:AK4"/>
    <mergeCell ref="AJ5:AK5"/>
    <mergeCell ref="A1:N2"/>
    <mergeCell ref="A4:A5"/>
    <mergeCell ref="B4:D4"/>
    <mergeCell ref="E4:E5"/>
    <mergeCell ref="F4:F5"/>
    <mergeCell ref="AJ11:AK11"/>
    <mergeCell ref="M5:M8"/>
    <mergeCell ref="X5:Y5"/>
    <mergeCell ref="Z5:AA5"/>
    <mergeCell ref="AB5:AE5"/>
    <mergeCell ref="AF5:AG5"/>
    <mergeCell ref="AH5:AI5"/>
    <mergeCell ref="X11:Y11"/>
    <mergeCell ref="Z11:AA11"/>
    <mergeCell ref="AB11:AE11"/>
    <mergeCell ref="AF11:AG11"/>
    <mergeCell ref="AH11:AI1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E0040-E79C-40DD-81EC-89FA61028785}">
  <dimension ref="A1:AN152"/>
  <sheetViews>
    <sheetView zoomScaleNormal="100" workbookViewId="0">
      <selection sqref="A1:N2"/>
    </sheetView>
  </sheetViews>
  <sheetFormatPr defaultRowHeight="15" x14ac:dyDescent="0.25"/>
  <cols>
    <col min="1" max="1" width="15.42578125" style="21" customWidth="1"/>
    <col min="2" max="5" width="9.140625" style="21"/>
    <col min="6" max="6" width="13" style="21" customWidth="1"/>
    <col min="7" max="7" width="15.5703125" style="21" customWidth="1"/>
    <col min="8" max="8" width="9.140625" style="21"/>
    <col min="9" max="13" width="10.7109375" style="21" customWidth="1"/>
    <col min="14" max="15" width="9.140625" style="21"/>
    <col min="16" max="19" width="14.5703125" style="22" customWidth="1"/>
    <col min="20" max="20" width="9.140625" style="21"/>
    <col min="21" max="21" width="9.140625" style="21" customWidth="1"/>
    <col min="22" max="22" width="9.140625" style="21"/>
    <col min="23" max="23" width="13.140625" style="21" customWidth="1"/>
    <col min="24" max="25" width="9.140625" style="21"/>
    <col min="26" max="26" width="9" style="21" customWidth="1"/>
    <col min="27" max="28" width="9.140625" style="21" hidden="1" customWidth="1"/>
    <col min="29" max="32" width="9.140625" style="21"/>
    <col min="33" max="33" width="13.42578125" style="21" customWidth="1"/>
    <col min="34" max="16384" width="9.140625" style="21"/>
  </cols>
  <sheetData>
    <row r="1" spans="1:40" x14ac:dyDescent="0.25">
      <c r="A1" s="99" t="s">
        <v>47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40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4" spans="1:40" ht="15.75" x14ac:dyDescent="0.25">
      <c r="A4" s="90" t="s">
        <v>20</v>
      </c>
      <c r="B4" s="92" t="s">
        <v>21</v>
      </c>
      <c r="C4" s="93"/>
      <c r="D4" s="93"/>
      <c r="E4" s="90" t="s">
        <v>3</v>
      </c>
      <c r="F4" s="90" t="s">
        <v>19</v>
      </c>
      <c r="W4" s="79" t="s">
        <v>47</v>
      </c>
      <c r="X4" s="79"/>
      <c r="Y4" s="79"/>
      <c r="Z4" s="79"/>
      <c r="AA4" s="79"/>
      <c r="AB4" s="79"/>
      <c r="AC4" s="79"/>
      <c r="AD4" s="79"/>
      <c r="AE4" s="79"/>
      <c r="AG4" s="31" t="s">
        <v>19</v>
      </c>
      <c r="AH4" s="31">
        <v>7</v>
      </c>
      <c r="AI4" s="31">
        <v>14</v>
      </c>
      <c r="AJ4" s="31">
        <v>21</v>
      </c>
      <c r="AK4" s="31">
        <v>28</v>
      </c>
      <c r="AL4" s="31">
        <v>35</v>
      </c>
      <c r="AM4" s="31">
        <v>42</v>
      </c>
    </row>
    <row r="5" spans="1:40" ht="15.75" x14ac:dyDescent="0.25">
      <c r="A5" s="91"/>
      <c r="B5" s="16" t="s">
        <v>0</v>
      </c>
      <c r="C5" s="16" t="s">
        <v>1</v>
      </c>
      <c r="D5" s="16" t="s">
        <v>2</v>
      </c>
      <c r="E5" s="91"/>
      <c r="F5" s="91"/>
      <c r="H5" s="10" t="s">
        <v>4</v>
      </c>
      <c r="I5" s="19">
        <f>(E11^2)/(B14*B15)</f>
        <v>19.266666666666666</v>
      </c>
      <c r="M5" s="94">
        <v>7</v>
      </c>
      <c r="W5" s="52" t="s">
        <v>20</v>
      </c>
      <c r="X5" s="61" t="s">
        <v>36</v>
      </c>
      <c r="Y5" s="66" t="s">
        <v>35</v>
      </c>
      <c r="Z5" s="101" t="s">
        <v>12</v>
      </c>
      <c r="AA5" s="101"/>
      <c r="AB5" s="101"/>
      <c r="AC5" s="66" t="s">
        <v>13</v>
      </c>
      <c r="AD5" s="66" t="s">
        <v>37</v>
      </c>
      <c r="AE5" s="66" t="s">
        <v>53</v>
      </c>
      <c r="AG5" s="31" t="s">
        <v>42</v>
      </c>
      <c r="AH5" s="32">
        <f>F6</f>
        <v>1</v>
      </c>
      <c r="AI5" s="32">
        <f>F31</f>
        <v>1.3333333333333333</v>
      </c>
      <c r="AJ5" s="32">
        <f>F56</f>
        <v>6</v>
      </c>
      <c r="AK5" s="34">
        <f>F81</f>
        <v>11.666666666666666</v>
      </c>
      <c r="AL5" s="34">
        <f>F106</f>
        <v>17.333333333333332</v>
      </c>
      <c r="AM5" s="32">
        <f>F131</f>
        <v>26.333333333333332</v>
      </c>
    </row>
    <row r="6" spans="1:40" ht="15.75" x14ac:dyDescent="0.25">
      <c r="A6" s="16" t="s">
        <v>42</v>
      </c>
      <c r="B6" s="16">
        <v>1</v>
      </c>
      <c r="C6" s="16">
        <v>1</v>
      </c>
      <c r="D6" s="16">
        <v>1</v>
      </c>
      <c r="E6" s="16">
        <f>SUM(B6:D6)</f>
        <v>3</v>
      </c>
      <c r="F6" s="2">
        <f>AVERAGE(B6:D6)</f>
        <v>1</v>
      </c>
      <c r="H6" s="10" t="s">
        <v>5</v>
      </c>
      <c r="I6" s="19">
        <f>SUMSQ(B6:D10)-I5</f>
        <v>1.7333333333333343</v>
      </c>
      <c r="M6" s="94"/>
      <c r="W6" s="55" t="s">
        <v>42</v>
      </c>
      <c r="X6" s="57">
        <v>1</v>
      </c>
      <c r="Y6" s="57">
        <v>1.3333333333333333</v>
      </c>
      <c r="Z6" s="57">
        <v>6</v>
      </c>
      <c r="AA6" s="57"/>
      <c r="AB6" s="57"/>
      <c r="AC6" s="57">
        <v>11.666666666666666</v>
      </c>
      <c r="AD6" s="57">
        <v>17.333333333333332</v>
      </c>
      <c r="AE6" s="56">
        <v>26.333333333333332</v>
      </c>
      <c r="AG6" s="31" t="s">
        <v>43</v>
      </c>
      <c r="AH6" s="37">
        <f t="shared" ref="AH6:AH9" si="0">F7</f>
        <v>1.3333333333333333</v>
      </c>
      <c r="AI6" s="37">
        <f t="shared" ref="AI6:AI9" si="1">F32</f>
        <v>2.6666666666666665</v>
      </c>
      <c r="AJ6" s="37">
        <f t="shared" ref="AJ6:AJ9" si="2">F57</f>
        <v>11.333333333333334</v>
      </c>
      <c r="AK6" s="34">
        <f t="shared" ref="AK6:AK9" si="3">F82</f>
        <v>18</v>
      </c>
      <c r="AL6" s="34">
        <f t="shared" ref="AL6:AL9" si="4">F107</f>
        <v>21.666666666666668</v>
      </c>
      <c r="AM6" s="32">
        <f t="shared" ref="AM6:AM9" si="5">F132</f>
        <v>44</v>
      </c>
      <c r="AN6" s="11"/>
    </row>
    <row r="7" spans="1:40" ht="15.75" x14ac:dyDescent="0.25">
      <c r="A7" s="16" t="s">
        <v>43</v>
      </c>
      <c r="B7" s="16">
        <v>1</v>
      </c>
      <c r="C7" s="16">
        <v>1</v>
      </c>
      <c r="D7" s="16">
        <v>2</v>
      </c>
      <c r="E7" s="16">
        <f>SUM(B7:D7)</f>
        <v>4</v>
      </c>
      <c r="F7" s="2">
        <f>AVERAGE(B7:D7)</f>
        <v>1.3333333333333333</v>
      </c>
      <c r="H7" s="10" t="s">
        <v>6</v>
      </c>
      <c r="I7" s="19">
        <f>(SUMSQ(B11:D11)/B14)-I5</f>
        <v>0.53333333333333499</v>
      </c>
      <c r="M7" s="94"/>
      <c r="W7" s="58" t="s">
        <v>43</v>
      </c>
      <c r="X7" s="56">
        <v>1.3333333333333333</v>
      </c>
      <c r="Y7" s="56">
        <v>2.6666666666666665</v>
      </c>
      <c r="Z7" s="56">
        <v>11.333333333333334</v>
      </c>
      <c r="AA7" s="56"/>
      <c r="AB7" s="56"/>
      <c r="AC7" s="56">
        <v>18</v>
      </c>
      <c r="AD7" s="56">
        <v>21.666666666666668</v>
      </c>
      <c r="AE7" s="56">
        <v>44</v>
      </c>
      <c r="AG7" s="31" t="s">
        <v>44</v>
      </c>
      <c r="AH7" s="32">
        <f t="shared" si="0"/>
        <v>1</v>
      </c>
      <c r="AI7" s="32">
        <f t="shared" si="1"/>
        <v>1.6666666666666667</v>
      </c>
      <c r="AJ7" s="32">
        <f t="shared" si="2"/>
        <v>9.3333333333333339</v>
      </c>
      <c r="AK7" s="34">
        <f t="shared" si="3"/>
        <v>24</v>
      </c>
      <c r="AL7" s="34">
        <f t="shared" si="4"/>
        <v>29.666666666666668</v>
      </c>
      <c r="AM7" s="37">
        <f t="shared" si="5"/>
        <v>52</v>
      </c>
      <c r="AN7" s="11"/>
    </row>
    <row r="8" spans="1:40" ht="15.75" x14ac:dyDescent="0.25">
      <c r="A8" s="16" t="s">
        <v>44</v>
      </c>
      <c r="B8" s="16">
        <v>1</v>
      </c>
      <c r="C8" s="16">
        <v>1</v>
      </c>
      <c r="D8" s="16">
        <v>1</v>
      </c>
      <c r="E8" s="16">
        <f>SUM(B8:D8)</f>
        <v>3</v>
      </c>
      <c r="F8" s="2">
        <f>AVERAGE(B8:D8)</f>
        <v>1</v>
      </c>
      <c r="H8" s="10" t="s">
        <v>22</v>
      </c>
      <c r="I8" s="19">
        <f>(SUMSQ(E6:E10)/B15)-I5</f>
        <v>0.40000000000000213</v>
      </c>
      <c r="M8" s="94"/>
      <c r="W8" s="58" t="s">
        <v>44</v>
      </c>
      <c r="X8" s="56">
        <v>1</v>
      </c>
      <c r="Y8" s="56">
        <v>1.6666666666666667</v>
      </c>
      <c r="Z8" s="56">
        <v>9.3333333333333339</v>
      </c>
      <c r="AA8" s="56"/>
      <c r="AB8" s="56"/>
      <c r="AC8" s="56">
        <v>24</v>
      </c>
      <c r="AD8" s="56">
        <v>29.666666666666668</v>
      </c>
      <c r="AE8" s="56">
        <v>52</v>
      </c>
      <c r="AG8" s="31" t="s">
        <v>45</v>
      </c>
      <c r="AH8" s="37">
        <f t="shared" si="0"/>
        <v>1.3333333333333333</v>
      </c>
      <c r="AI8" s="32">
        <f t="shared" si="1"/>
        <v>2</v>
      </c>
      <c r="AJ8" s="32">
        <f t="shared" si="2"/>
        <v>10</v>
      </c>
      <c r="AK8" s="34">
        <f t="shared" si="3"/>
        <v>22</v>
      </c>
      <c r="AL8" s="34">
        <f t="shared" si="4"/>
        <v>27</v>
      </c>
      <c r="AM8" s="32">
        <f t="shared" si="5"/>
        <v>44</v>
      </c>
      <c r="AN8" s="11"/>
    </row>
    <row r="9" spans="1:40" ht="15.75" x14ac:dyDescent="0.25">
      <c r="A9" s="16" t="s">
        <v>45</v>
      </c>
      <c r="B9" s="16">
        <v>1</v>
      </c>
      <c r="C9" s="16">
        <v>1</v>
      </c>
      <c r="D9" s="16">
        <v>2</v>
      </c>
      <c r="E9" s="16">
        <f>SUM(B9:D9)</f>
        <v>4</v>
      </c>
      <c r="F9" s="2">
        <f>AVERAGE(B9:D9)</f>
        <v>1.3333333333333333</v>
      </c>
      <c r="H9" s="10" t="s">
        <v>7</v>
      </c>
      <c r="I9" s="19">
        <f>I6-I7-I8</f>
        <v>0.79999999999999716</v>
      </c>
      <c r="W9" s="58" t="s">
        <v>45</v>
      </c>
      <c r="X9" s="56">
        <v>1.3333333333333333</v>
      </c>
      <c r="Y9" s="56">
        <v>2</v>
      </c>
      <c r="Z9" s="56">
        <v>10</v>
      </c>
      <c r="AA9" s="56"/>
      <c r="AB9" s="56"/>
      <c r="AC9" s="56">
        <v>22</v>
      </c>
      <c r="AD9" s="56">
        <v>27</v>
      </c>
      <c r="AE9" s="56">
        <v>44</v>
      </c>
      <c r="AG9" s="31" t="s">
        <v>46</v>
      </c>
      <c r="AH9" s="32">
        <f t="shared" si="0"/>
        <v>1</v>
      </c>
      <c r="AI9" s="32">
        <f t="shared" si="1"/>
        <v>2</v>
      </c>
      <c r="AJ9" s="37">
        <f t="shared" si="2"/>
        <v>11.333333333333334</v>
      </c>
      <c r="AK9" s="37">
        <f t="shared" si="3"/>
        <v>28.333333333333332</v>
      </c>
      <c r="AL9" s="37">
        <f t="shared" si="4"/>
        <v>45</v>
      </c>
      <c r="AM9" s="33">
        <f t="shared" si="5"/>
        <v>50.666666666666664</v>
      </c>
      <c r="AN9" s="11"/>
    </row>
    <row r="10" spans="1:40" ht="15.75" x14ac:dyDescent="0.25">
      <c r="A10" s="16" t="s">
        <v>46</v>
      </c>
      <c r="B10" s="16">
        <v>1</v>
      </c>
      <c r="C10" s="16">
        <v>1</v>
      </c>
      <c r="D10" s="16">
        <v>1</v>
      </c>
      <c r="E10" s="16">
        <f>SUM(B10:D10)</f>
        <v>3</v>
      </c>
      <c r="F10" s="2">
        <f>AVERAGE(B10:D10)</f>
        <v>1</v>
      </c>
      <c r="W10" s="59" t="s">
        <v>46</v>
      </c>
      <c r="X10" s="56">
        <v>1</v>
      </c>
      <c r="Y10" s="56">
        <v>2</v>
      </c>
      <c r="Z10" s="56">
        <v>11.333333333333334</v>
      </c>
      <c r="AA10" s="56"/>
      <c r="AB10" s="56"/>
      <c r="AC10" s="56">
        <v>28.333333333333332</v>
      </c>
      <c r="AD10" s="56">
        <v>45</v>
      </c>
      <c r="AE10" s="56">
        <v>50.666666666666664</v>
      </c>
      <c r="AH10" s="11"/>
      <c r="AI10" s="11"/>
      <c r="AJ10" s="11"/>
      <c r="AK10" s="11"/>
      <c r="AL10" s="11"/>
      <c r="AM10" s="11"/>
      <c r="AN10" s="11"/>
    </row>
    <row r="11" spans="1:40" ht="15.75" x14ac:dyDescent="0.25">
      <c r="A11" s="16" t="s">
        <v>3</v>
      </c>
      <c r="B11" s="16">
        <f>SUM(B6:B10)</f>
        <v>5</v>
      </c>
      <c r="C11" s="16">
        <f t="shared" ref="C11:D11" si="6">SUM(C6:C10)</f>
        <v>5</v>
      </c>
      <c r="D11" s="16">
        <f t="shared" si="6"/>
        <v>7</v>
      </c>
      <c r="E11" s="18">
        <f>SUM(E6:E10)</f>
        <v>17</v>
      </c>
      <c r="F11" s="8"/>
      <c r="W11" s="61" t="s">
        <v>30</v>
      </c>
      <c r="X11" s="78" t="s">
        <v>51</v>
      </c>
      <c r="Y11" s="78"/>
      <c r="Z11" s="78"/>
      <c r="AA11" s="78"/>
      <c r="AB11" s="78"/>
      <c r="AC11" s="78"/>
      <c r="AD11" s="78"/>
      <c r="AE11" s="78"/>
      <c r="AH11" s="11"/>
      <c r="AI11" s="11"/>
      <c r="AJ11" s="11"/>
      <c r="AK11" s="11"/>
      <c r="AL11" s="11"/>
      <c r="AM11" s="11"/>
      <c r="AN11" s="11"/>
    </row>
    <row r="12" spans="1:40" ht="15" customHeight="1" x14ac:dyDescent="0.25">
      <c r="AH12" s="11"/>
      <c r="AI12" s="11"/>
      <c r="AJ12" s="11"/>
      <c r="AK12" s="11"/>
      <c r="AL12" s="11"/>
      <c r="AM12" s="11"/>
      <c r="AN12" s="11"/>
    </row>
    <row r="14" spans="1:40" ht="15.75" x14ac:dyDescent="0.25">
      <c r="A14" s="7" t="s">
        <v>20</v>
      </c>
      <c r="B14" s="21">
        <v>5</v>
      </c>
    </row>
    <row r="15" spans="1:40" ht="15.75" x14ac:dyDescent="0.25">
      <c r="A15" s="7" t="s">
        <v>21</v>
      </c>
      <c r="B15" s="21">
        <v>3</v>
      </c>
      <c r="G15" s="90" t="s">
        <v>8</v>
      </c>
      <c r="H15" s="90" t="s">
        <v>9</v>
      </c>
      <c r="I15" s="90" t="s">
        <v>10</v>
      </c>
      <c r="J15" s="90" t="s">
        <v>11</v>
      </c>
      <c r="K15" s="90" t="s">
        <v>23</v>
      </c>
      <c r="L15" s="92" t="s">
        <v>24</v>
      </c>
      <c r="M15" s="95"/>
      <c r="N15" s="90" t="s">
        <v>25</v>
      </c>
      <c r="P15" s="103"/>
      <c r="Q15" s="103"/>
      <c r="R15" s="103"/>
      <c r="S15" s="103"/>
    </row>
    <row r="16" spans="1:40" ht="15.75" x14ac:dyDescent="0.25">
      <c r="G16" s="91"/>
      <c r="H16" s="91"/>
      <c r="I16" s="91"/>
      <c r="J16" s="91"/>
      <c r="K16" s="91"/>
      <c r="L16" s="1">
        <v>0.05</v>
      </c>
      <c r="M16" s="1">
        <v>0.01</v>
      </c>
      <c r="N16" s="91"/>
      <c r="P16" s="103"/>
      <c r="Q16" s="103"/>
      <c r="R16" s="103"/>
      <c r="S16" s="103"/>
    </row>
    <row r="17" spans="1:31" ht="15.75" x14ac:dyDescent="0.25">
      <c r="G17" s="16" t="s">
        <v>26</v>
      </c>
      <c r="H17" s="16">
        <f>B15-1</f>
        <v>2</v>
      </c>
      <c r="I17" s="2">
        <f>I7</f>
        <v>0.53333333333333499</v>
      </c>
      <c r="J17" s="2">
        <f>I17/H17</f>
        <v>0.2666666666666675</v>
      </c>
      <c r="K17" s="2">
        <f>J17/J19</f>
        <v>2.6666666666666843</v>
      </c>
      <c r="L17" s="2">
        <f>FINV(L16,H17,H19)</f>
        <v>4.4589701075245118</v>
      </c>
      <c r="M17" s="2">
        <f>FINV(M16,H17,H19)</f>
        <v>8.6491106406735145</v>
      </c>
      <c r="N17" s="16" t="str">
        <f>IF(K17&lt;L17,"TN",IF(K17&lt;M17,"*","**"))</f>
        <v>TN</v>
      </c>
      <c r="P17" s="103"/>
      <c r="Q17" s="103"/>
      <c r="R17" s="103"/>
      <c r="S17" s="103"/>
    </row>
    <row r="18" spans="1:31" ht="15.75" x14ac:dyDescent="0.25">
      <c r="G18" s="16" t="s">
        <v>20</v>
      </c>
      <c r="H18" s="16">
        <f>B14-1</f>
        <v>4</v>
      </c>
      <c r="I18" s="2">
        <f>I8</f>
        <v>0.40000000000000213</v>
      </c>
      <c r="J18" s="2">
        <f>I18/H18</f>
        <v>0.10000000000000053</v>
      </c>
      <c r="K18" s="2">
        <f>J18/J19</f>
        <v>1.0000000000000089</v>
      </c>
      <c r="L18" s="2">
        <f>FINV(L16,H18,H19)</f>
        <v>3.8378533545558975</v>
      </c>
      <c r="M18" s="2">
        <f>FINV(M16,H18,H19)</f>
        <v>7.006076622955586</v>
      </c>
      <c r="N18" s="16" t="str">
        <f>IF(K18&lt;L18,"TN",IF(K18&lt;M18,"*","**"))</f>
        <v>TN</v>
      </c>
      <c r="P18" s="103"/>
      <c r="Q18" s="103"/>
      <c r="R18" s="103"/>
      <c r="S18" s="103"/>
    </row>
    <row r="19" spans="1:31" ht="15.75" x14ac:dyDescent="0.25">
      <c r="G19" s="16" t="s">
        <v>27</v>
      </c>
      <c r="H19" s="16">
        <f>H17*H18</f>
        <v>8</v>
      </c>
      <c r="I19" s="2">
        <f>I9</f>
        <v>0.79999999999999716</v>
      </c>
      <c r="J19" s="2">
        <f>I19/H19</f>
        <v>9.9999999999999645E-2</v>
      </c>
      <c r="K19" s="6"/>
      <c r="L19" s="6"/>
      <c r="M19" s="6"/>
      <c r="N19" s="17"/>
      <c r="O19" s="23"/>
      <c r="P19" s="103"/>
      <c r="Q19" s="103"/>
      <c r="R19" s="103"/>
      <c r="S19" s="103"/>
    </row>
    <row r="20" spans="1:31" ht="15.75" x14ac:dyDescent="0.25">
      <c r="G20" s="16" t="s">
        <v>3</v>
      </c>
      <c r="H20" s="16">
        <f>SUM(H17:H19)</f>
        <v>14</v>
      </c>
      <c r="I20" s="2">
        <f>I6</f>
        <v>1.7333333333333343</v>
      </c>
      <c r="J20" s="6"/>
      <c r="K20" s="6"/>
      <c r="L20" s="6"/>
      <c r="M20" s="6"/>
      <c r="N20" s="17"/>
      <c r="O20" s="23"/>
      <c r="P20" s="103"/>
      <c r="Q20" s="103"/>
      <c r="R20" s="103"/>
      <c r="S20" s="103"/>
    </row>
    <row r="21" spans="1:31" ht="15.75" x14ac:dyDescent="0.25">
      <c r="G21" s="9"/>
      <c r="H21" s="9"/>
      <c r="I21" s="9"/>
      <c r="J21" s="9"/>
      <c r="K21" s="9"/>
      <c r="L21" s="9"/>
      <c r="M21" s="9"/>
      <c r="N21" s="9"/>
      <c r="P21" s="103"/>
      <c r="Q21" s="103"/>
      <c r="R21" s="103"/>
      <c r="S21" s="103"/>
    </row>
    <row r="22" spans="1:31" ht="15.75" customHeight="1" x14ac:dyDescent="0.25">
      <c r="P22" s="103"/>
      <c r="Q22" s="103"/>
      <c r="R22" s="103"/>
      <c r="S22" s="103"/>
    </row>
    <row r="23" spans="1:31" ht="15.75" customHeight="1" x14ac:dyDescent="0.25">
      <c r="P23" s="103"/>
      <c r="Q23" s="103"/>
      <c r="R23" s="103"/>
      <c r="S23" s="103"/>
    </row>
    <row r="24" spans="1:31" ht="15.75" customHeight="1" x14ac:dyDescent="0.25">
      <c r="P24" s="103"/>
      <c r="Q24" s="103"/>
      <c r="R24" s="103"/>
      <c r="S24" s="103"/>
    </row>
    <row r="25" spans="1:31" ht="15.75" customHeight="1" x14ac:dyDescent="0.25">
      <c r="P25" s="103"/>
      <c r="Q25" s="103"/>
      <c r="R25" s="103"/>
      <c r="S25" s="103"/>
      <c r="W25" s="23"/>
      <c r="X25" s="23"/>
      <c r="Y25" s="23"/>
      <c r="Z25" s="23"/>
      <c r="AA25" s="23"/>
      <c r="AB25" s="23"/>
      <c r="AC25" s="23"/>
      <c r="AD25" s="23"/>
      <c r="AE25" s="23"/>
    </row>
    <row r="26" spans="1:31" s="23" customFormat="1" x14ac:dyDescent="0.25">
      <c r="P26" s="24"/>
      <c r="Q26" s="24"/>
      <c r="R26" s="24"/>
      <c r="S26" s="24"/>
    </row>
    <row r="27" spans="1:31" s="26" customFormat="1" ht="15" customHeight="1" x14ac:dyDescent="0.2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5"/>
      <c r="U27" s="25"/>
    </row>
    <row r="28" spans="1:31" ht="15" customHeight="1" x14ac:dyDescent="0.2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27"/>
      <c r="U28" s="27"/>
    </row>
    <row r="29" spans="1:31" ht="15" customHeight="1" x14ac:dyDescent="0.25">
      <c r="A29" s="90" t="s">
        <v>20</v>
      </c>
      <c r="B29" s="92" t="s">
        <v>21</v>
      </c>
      <c r="C29" s="93"/>
      <c r="D29" s="93"/>
      <c r="E29" s="90" t="s">
        <v>3</v>
      </c>
      <c r="F29" s="90" t="s">
        <v>19</v>
      </c>
      <c r="P29" s="11"/>
      <c r="Q29" s="11"/>
      <c r="R29" s="11"/>
      <c r="S29" s="11"/>
      <c r="T29" s="27"/>
      <c r="U29" s="27"/>
    </row>
    <row r="30" spans="1:31" ht="15" customHeight="1" x14ac:dyDescent="0.25">
      <c r="A30" s="91"/>
      <c r="B30" s="16" t="s">
        <v>0</v>
      </c>
      <c r="C30" s="16" t="s">
        <v>1</v>
      </c>
      <c r="D30" s="16" t="s">
        <v>2</v>
      </c>
      <c r="E30" s="91"/>
      <c r="F30" s="91"/>
      <c r="H30" s="10" t="s">
        <v>4</v>
      </c>
      <c r="I30" s="19">
        <f>(E36^2)/(B39*B40)</f>
        <v>56.06666666666667</v>
      </c>
      <c r="M30" s="94">
        <v>14</v>
      </c>
      <c r="N30" s="94"/>
      <c r="P30" s="11"/>
      <c r="Q30" s="11"/>
      <c r="R30" s="11"/>
      <c r="S30" s="11"/>
      <c r="T30" s="27"/>
      <c r="U30" s="27"/>
    </row>
    <row r="31" spans="1:31" ht="15" customHeight="1" x14ac:dyDescent="0.25">
      <c r="A31" s="16" t="s">
        <v>42</v>
      </c>
      <c r="B31" s="16">
        <v>1</v>
      </c>
      <c r="C31" s="16">
        <v>2</v>
      </c>
      <c r="D31" s="16">
        <v>1</v>
      </c>
      <c r="E31" s="16">
        <f>SUM(B31:D31)</f>
        <v>4</v>
      </c>
      <c r="F31" s="2">
        <f>AVERAGE(B31:D31)</f>
        <v>1.3333333333333333</v>
      </c>
      <c r="H31" s="10" t="s">
        <v>5</v>
      </c>
      <c r="I31" s="19">
        <f>SUMSQ(B31:D35)-I30</f>
        <v>10.93333333333333</v>
      </c>
      <c r="M31" s="94"/>
      <c r="N31" s="94"/>
      <c r="P31" s="11"/>
      <c r="Q31" s="11"/>
      <c r="R31" s="11"/>
      <c r="S31" s="11"/>
      <c r="T31" s="27"/>
      <c r="U31" s="27"/>
    </row>
    <row r="32" spans="1:31" ht="15" customHeight="1" x14ac:dyDescent="0.25">
      <c r="A32" s="16" t="s">
        <v>43</v>
      </c>
      <c r="B32" s="16">
        <v>2</v>
      </c>
      <c r="C32" s="16">
        <v>2</v>
      </c>
      <c r="D32" s="16">
        <v>4</v>
      </c>
      <c r="E32" s="16">
        <f>SUM(B32:D32)</f>
        <v>8</v>
      </c>
      <c r="F32" s="2">
        <f>AVERAGE(B32:D32)</f>
        <v>2.6666666666666665</v>
      </c>
      <c r="H32" s="10" t="s">
        <v>6</v>
      </c>
      <c r="I32" s="19">
        <f>(SUMSQ(B36:D36)/B39)-I30</f>
        <v>0.93333333333333002</v>
      </c>
      <c r="M32" s="94"/>
      <c r="N32" s="94"/>
      <c r="P32" s="11"/>
      <c r="Q32" s="11"/>
      <c r="R32" s="11"/>
      <c r="S32" s="11"/>
      <c r="T32" s="27"/>
      <c r="U32" s="27"/>
    </row>
    <row r="33" spans="1:21" ht="15" customHeight="1" x14ac:dyDescent="0.25">
      <c r="A33" s="16" t="s">
        <v>44</v>
      </c>
      <c r="B33" s="16">
        <v>2</v>
      </c>
      <c r="C33" s="16">
        <v>2</v>
      </c>
      <c r="D33" s="16">
        <v>1</v>
      </c>
      <c r="E33" s="16">
        <f>SUM(B33:D33)</f>
        <v>5</v>
      </c>
      <c r="F33" s="2">
        <f>AVERAGE(B33:D33)</f>
        <v>1.6666666666666667</v>
      </c>
      <c r="H33" s="10" t="s">
        <v>22</v>
      </c>
      <c r="I33" s="19">
        <f>(SUMSQ(E31:E35)/B40)-I30</f>
        <v>2.93333333333333</v>
      </c>
      <c r="M33" s="94"/>
      <c r="N33" s="94"/>
      <c r="P33" s="11"/>
      <c r="Q33" s="11"/>
      <c r="R33" s="11"/>
      <c r="S33" s="11"/>
      <c r="T33" s="27"/>
      <c r="U33" s="27"/>
    </row>
    <row r="34" spans="1:21" ht="15" customHeight="1" x14ac:dyDescent="0.25">
      <c r="A34" s="16" t="s">
        <v>45</v>
      </c>
      <c r="B34" s="16">
        <v>2</v>
      </c>
      <c r="C34" s="16">
        <v>1</v>
      </c>
      <c r="D34" s="16">
        <v>3</v>
      </c>
      <c r="E34" s="16">
        <f>SUM(B34:D34)</f>
        <v>6</v>
      </c>
      <c r="F34" s="2">
        <f>AVERAGE(B34:D34)</f>
        <v>2</v>
      </c>
      <c r="H34" s="10" t="s">
        <v>7</v>
      </c>
      <c r="I34" s="19">
        <f>I31-I32-I33</f>
        <v>7.06666666666667</v>
      </c>
      <c r="M34" s="94"/>
      <c r="N34" s="94"/>
      <c r="P34" s="11"/>
      <c r="Q34" s="11"/>
      <c r="R34" s="11"/>
      <c r="S34" s="11"/>
      <c r="T34" s="27"/>
      <c r="U34" s="27"/>
    </row>
    <row r="35" spans="1:21" ht="15" customHeight="1" x14ac:dyDescent="0.25">
      <c r="A35" s="16" t="s">
        <v>46</v>
      </c>
      <c r="B35" s="16">
        <v>3</v>
      </c>
      <c r="C35" s="16">
        <v>1</v>
      </c>
      <c r="D35" s="16">
        <v>2</v>
      </c>
      <c r="E35" s="16">
        <f>SUM(B35:D35)</f>
        <v>6</v>
      </c>
      <c r="F35" s="2">
        <f>AVERAGE(B35:D35)</f>
        <v>2</v>
      </c>
      <c r="P35" s="11"/>
      <c r="Q35" s="11"/>
      <c r="R35" s="11"/>
      <c r="S35" s="11"/>
      <c r="T35" s="27"/>
      <c r="U35" s="27"/>
    </row>
    <row r="36" spans="1:21" ht="15" customHeight="1" x14ac:dyDescent="0.25">
      <c r="A36" s="16" t="s">
        <v>3</v>
      </c>
      <c r="B36" s="16">
        <f>SUM(B31:B35)</f>
        <v>10</v>
      </c>
      <c r="C36" s="16">
        <f t="shared" ref="C36:D36" si="7">SUM(C31:C35)</f>
        <v>8</v>
      </c>
      <c r="D36" s="16">
        <f t="shared" si="7"/>
        <v>11</v>
      </c>
      <c r="E36" s="18">
        <f>SUM(E31:E35)</f>
        <v>29</v>
      </c>
      <c r="F36" s="8"/>
      <c r="P36" s="11"/>
      <c r="Q36" s="11"/>
      <c r="R36" s="11"/>
      <c r="S36" s="11"/>
      <c r="T36" s="27"/>
      <c r="U36" s="27"/>
    </row>
    <row r="37" spans="1:21" ht="15" customHeight="1" x14ac:dyDescent="0.25">
      <c r="P37" s="11"/>
      <c r="Q37" s="11"/>
      <c r="R37" s="11"/>
      <c r="S37" s="11"/>
      <c r="T37" s="27"/>
      <c r="U37" s="27"/>
    </row>
    <row r="38" spans="1:21" ht="15" customHeight="1" x14ac:dyDescent="0.25">
      <c r="P38" s="11"/>
      <c r="Q38" s="11"/>
      <c r="R38" s="11"/>
      <c r="S38" s="11"/>
      <c r="T38" s="27"/>
      <c r="U38" s="27"/>
    </row>
    <row r="39" spans="1:21" ht="15" customHeight="1" x14ac:dyDescent="0.25">
      <c r="A39" s="7" t="s">
        <v>20</v>
      </c>
      <c r="B39" s="21">
        <v>5</v>
      </c>
      <c r="P39" s="11"/>
      <c r="Q39" s="11"/>
      <c r="R39" s="11"/>
      <c r="S39" s="11"/>
      <c r="T39" s="27"/>
      <c r="U39" s="27"/>
    </row>
    <row r="40" spans="1:21" ht="15" customHeight="1" x14ac:dyDescent="0.25">
      <c r="A40" s="7" t="s">
        <v>21</v>
      </c>
      <c r="B40" s="21">
        <v>3</v>
      </c>
      <c r="G40" s="90" t="s">
        <v>8</v>
      </c>
      <c r="H40" s="90" t="s">
        <v>9</v>
      </c>
      <c r="I40" s="90" t="s">
        <v>10</v>
      </c>
      <c r="J40" s="90" t="s">
        <v>11</v>
      </c>
      <c r="K40" s="90" t="s">
        <v>23</v>
      </c>
      <c r="L40" s="92" t="s">
        <v>24</v>
      </c>
      <c r="M40" s="95"/>
      <c r="N40" s="90" t="s">
        <v>25</v>
      </c>
      <c r="P40" s="11"/>
      <c r="Q40" s="11"/>
      <c r="R40" s="11"/>
      <c r="S40" s="11"/>
      <c r="T40" s="27"/>
      <c r="U40" s="27"/>
    </row>
    <row r="41" spans="1:21" ht="15" customHeight="1" x14ac:dyDescent="0.25">
      <c r="G41" s="91"/>
      <c r="H41" s="91"/>
      <c r="I41" s="91"/>
      <c r="J41" s="91"/>
      <c r="K41" s="91"/>
      <c r="L41" s="1">
        <v>0.05</v>
      </c>
      <c r="M41" s="1">
        <v>0.01</v>
      </c>
      <c r="N41" s="91"/>
      <c r="P41" s="11"/>
      <c r="Q41" s="11"/>
      <c r="R41" s="11"/>
      <c r="S41" s="11"/>
      <c r="T41" s="27"/>
      <c r="U41" s="27"/>
    </row>
    <row r="42" spans="1:21" ht="15" customHeight="1" x14ac:dyDescent="0.25">
      <c r="G42" s="16" t="s">
        <v>26</v>
      </c>
      <c r="H42" s="16">
        <f>B40-1</f>
        <v>2</v>
      </c>
      <c r="I42" s="2">
        <f>I32</f>
        <v>0.93333333333333002</v>
      </c>
      <c r="J42" s="2">
        <f>I42/H42</f>
        <v>0.46666666666666501</v>
      </c>
      <c r="K42" s="2">
        <f>J42/J44</f>
        <v>0.52830188679245071</v>
      </c>
      <c r="L42" s="2">
        <f>FINV(L41,H42,H44)</f>
        <v>4.4589701075245118</v>
      </c>
      <c r="M42" s="2">
        <f>FINV(M41,H42,H44)</f>
        <v>8.6491106406735145</v>
      </c>
      <c r="N42" s="16" t="str">
        <f>IF(K42&lt;L42,"TN",IF(K42&lt;M42,"*","**"))</f>
        <v>TN</v>
      </c>
      <c r="P42" s="11"/>
      <c r="Q42" s="11"/>
      <c r="R42" s="11"/>
      <c r="S42" s="11"/>
      <c r="T42" s="27"/>
      <c r="U42" s="27"/>
    </row>
    <row r="43" spans="1:21" ht="15" customHeight="1" x14ac:dyDescent="0.25">
      <c r="G43" s="16" t="s">
        <v>20</v>
      </c>
      <c r="H43" s="16">
        <f>B39-1</f>
        <v>4</v>
      </c>
      <c r="I43" s="2">
        <f>I33</f>
        <v>2.93333333333333</v>
      </c>
      <c r="J43" s="2">
        <f>I43/H43</f>
        <v>0.7333333333333325</v>
      </c>
      <c r="K43" s="2">
        <f>J43/J44</f>
        <v>0.83018867924528172</v>
      </c>
      <c r="L43" s="2">
        <f>FINV(L41,H43,H44)</f>
        <v>3.8378533545558975</v>
      </c>
      <c r="M43" s="2">
        <f>FINV(M41,H43,H44)</f>
        <v>7.006076622955586</v>
      </c>
      <c r="N43" s="16" t="str">
        <f>IF(K43&lt;L43,"TN",IF(K43&lt;M43,"*","**"))</f>
        <v>TN</v>
      </c>
      <c r="P43" s="11"/>
      <c r="Q43" s="11"/>
      <c r="R43" s="11"/>
      <c r="S43" s="11"/>
      <c r="T43" s="27"/>
      <c r="U43" s="27"/>
    </row>
    <row r="44" spans="1:21" ht="15" customHeight="1" x14ac:dyDescent="0.25">
      <c r="G44" s="16" t="s">
        <v>27</v>
      </c>
      <c r="H44" s="16">
        <f>H42*H43</f>
        <v>8</v>
      </c>
      <c r="I44" s="2">
        <f>I34</f>
        <v>7.06666666666667</v>
      </c>
      <c r="J44" s="2">
        <f>I44/H44</f>
        <v>0.88333333333333375</v>
      </c>
      <c r="K44" s="6"/>
      <c r="L44" s="6"/>
      <c r="M44" s="6"/>
      <c r="N44" s="17"/>
      <c r="O44" s="23"/>
      <c r="P44" s="11"/>
      <c r="Q44" s="11"/>
      <c r="R44" s="11"/>
      <c r="S44" s="11"/>
      <c r="T44" s="27"/>
      <c r="U44" s="27"/>
    </row>
    <row r="45" spans="1:21" ht="15" customHeight="1" x14ac:dyDescent="0.25">
      <c r="G45" s="16" t="s">
        <v>3</v>
      </c>
      <c r="H45" s="16">
        <f>SUM(H42:H44)</f>
        <v>14</v>
      </c>
      <c r="I45" s="2">
        <f>I31</f>
        <v>10.93333333333333</v>
      </c>
      <c r="J45" s="6"/>
      <c r="K45" s="6"/>
      <c r="L45" s="6"/>
      <c r="M45" s="6"/>
      <c r="N45" s="17"/>
      <c r="O45" s="23"/>
      <c r="P45" s="11"/>
      <c r="Q45" s="11"/>
      <c r="R45" s="11"/>
      <c r="S45" s="11"/>
      <c r="T45" s="27"/>
      <c r="U45" s="27"/>
    </row>
    <row r="46" spans="1:21" ht="15" customHeight="1" x14ac:dyDescent="0.25">
      <c r="G46" s="9"/>
      <c r="H46" s="9"/>
      <c r="I46" s="9"/>
      <c r="J46" s="9"/>
      <c r="K46" s="9"/>
      <c r="L46" s="9"/>
      <c r="M46" s="9"/>
      <c r="N46" s="9"/>
      <c r="P46" s="11"/>
      <c r="Q46" s="11"/>
      <c r="R46" s="11"/>
      <c r="S46" s="11"/>
      <c r="T46" s="27"/>
      <c r="U46" s="27"/>
    </row>
    <row r="47" spans="1:21" ht="15" customHeight="1" x14ac:dyDescent="0.25">
      <c r="P47" s="11"/>
      <c r="Q47" s="11"/>
      <c r="R47" s="11"/>
      <c r="S47" s="11"/>
      <c r="T47" s="27"/>
      <c r="U47" s="27"/>
    </row>
    <row r="48" spans="1:21" ht="15" customHeight="1" x14ac:dyDescent="0.25">
      <c r="P48" s="11"/>
      <c r="Q48" s="11"/>
      <c r="R48" s="11"/>
      <c r="S48" s="11"/>
      <c r="T48" s="27"/>
      <c r="U48" s="27"/>
    </row>
    <row r="49" spans="1:21" ht="15" customHeight="1" x14ac:dyDescent="0.25">
      <c r="P49" s="11"/>
      <c r="Q49" s="11"/>
      <c r="R49" s="11"/>
      <c r="S49" s="11"/>
      <c r="T49" s="27"/>
      <c r="U49" s="27"/>
    </row>
    <row r="50" spans="1:21" ht="15" customHeight="1" x14ac:dyDescent="0.25">
      <c r="P50" s="11"/>
      <c r="Q50" s="11"/>
      <c r="R50" s="11"/>
      <c r="S50" s="11"/>
      <c r="T50" s="27"/>
      <c r="U50" s="27"/>
    </row>
    <row r="51" spans="1:21" ht="15" customHeight="1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11"/>
      <c r="Q51" s="11"/>
      <c r="R51" s="11"/>
      <c r="S51" s="11"/>
      <c r="T51" s="27"/>
      <c r="U51" s="27"/>
    </row>
    <row r="52" spans="1:21" s="26" customFormat="1" ht="15" customHeight="1" x14ac:dyDescent="0.2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5"/>
      <c r="U52" s="25"/>
    </row>
    <row r="53" spans="1:21" ht="15" customHeight="1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27"/>
      <c r="U53" s="27"/>
    </row>
    <row r="54" spans="1:21" ht="15" customHeight="1" x14ac:dyDescent="0.25">
      <c r="A54" s="90" t="s">
        <v>20</v>
      </c>
      <c r="B54" s="92" t="s">
        <v>21</v>
      </c>
      <c r="C54" s="93"/>
      <c r="D54" s="93"/>
      <c r="E54" s="90" t="s">
        <v>3</v>
      </c>
      <c r="F54" s="90" t="s">
        <v>19</v>
      </c>
      <c r="O54" s="11"/>
      <c r="P54" s="11"/>
      <c r="Q54" s="11"/>
      <c r="R54" s="11"/>
      <c r="S54" s="11"/>
      <c r="T54" s="27"/>
      <c r="U54" s="27"/>
    </row>
    <row r="55" spans="1:21" ht="15" customHeight="1" x14ac:dyDescent="0.25">
      <c r="A55" s="91"/>
      <c r="B55" s="16" t="s">
        <v>0</v>
      </c>
      <c r="C55" s="16" t="s">
        <v>1</v>
      </c>
      <c r="D55" s="16" t="s">
        <v>2</v>
      </c>
      <c r="E55" s="91"/>
      <c r="F55" s="91"/>
      <c r="H55" s="10" t="s">
        <v>4</v>
      </c>
      <c r="I55" s="19">
        <f>(E61^2)/(B64*B65)</f>
        <v>1382.4</v>
      </c>
      <c r="M55" s="94">
        <v>21</v>
      </c>
      <c r="N55" s="94"/>
      <c r="O55" s="11"/>
      <c r="P55" s="11"/>
      <c r="Q55" s="11"/>
      <c r="R55" s="11"/>
      <c r="S55" s="11"/>
      <c r="T55" s="27"/>
      <c r="U55" s="27"/>
    </row>
    <row r="56" spans="1:21" ht="15" customHeight="1" x14ac:dyDescent="0.25">
      <c r="A56" s="16" t="s">
        <v>42</v>
      </c>
      <c r="B56" s="16">
        <v>8</v>
      </c>
      <c r="C56" s="16">
        <v>6</v>
      </c>
      <c r="D56" s="16">
        <v>4</v>
      </c>
      <c r="E56" s="16">
        <f>SUM(B56:D56)</f>
        <v>18</v>
      </c>
      <c r="F56" s="2">
        <f>AVERAGE(B56:D56)</f>
        <v>6</v>
      </c>
      <c r="H56" s="10" t="s">
        <v>5</v>
      </c>
      <c r="I56" s="19">
        <f>SUMSQ(B56:D60)-I55</f>
        <v>209.59999999999991</v>
      </c>
      <c r="M56" s="94"/>
      <c r="N56" s="94"/>
      <c r="O56" s="11"/>
      <c r="P56" s="11"/>
      <c r="Q56" s="11"/>
      <c r="R56" s="11"/>
      <c r="S56" s="11"/>
      <c r="T56" s="27"/>
      <c r="U56" s="27"/>
    </row>
    <row r="57" spans="1:21" ht="15" customHeight="1" x14ac:dyDescent="0.25">
      <c r="A57" s="16" t="s">
        <v>43</v>
      </c>
      <c r="B57" s="16">
        <v>13</v>
      </c>
      <c r="C57" s="16">
        <v>13</v>
      </c>
      <c r="D57" s="16">
        <v>8</v>
      </c>
      <c r="E57" s="16">
        <f>SUM(B57:D57)</f>
        <v>34</v>
      </c>
      <c r="F57" s="2">
        <f>AVERAGE(B57:D57)</f>
        <v>11.333333333333334</v>
      </c>
      <c r="H57" s="10" t="s">
        <v>6</v>
      </c>
      <c r="I57" s="19">
        <f>(SUMSQ(B61:D61)/B64)-I55</f>
        <v>111.59999999999991</v>
      </c>
      <c r="M57" s="94"/>
      <c r="N57" s="94"/>
      <c r="O57" s="11"/>
      <c r="P57" s="11"/>
      <c r="Q57" s="11"/>
      <c r="R57" s="11"/>
      <c r="S57" s="11"/>
      <c r="T57" s="27"/>
      <c r="U57" s="27"/>
    </row>
    <row r="58" spans="1:21" ht="15" customHeight="1" x14ac:dyDescent="0.25">
      <c r="A58" s="16" t="s">
        <v>44</v>
      </c>
      <c r="B58" s="16">
        <v>12</v>
      </c>
      <c r="C58" s="16">
        <v>11</v>
      </c>
      <c r="D58" s="16">
        <v>5</v>
      </c>
      <c r="E58" s="16">
        <f>SUM(B58:D58)</f>
        <v>28</v>
      </c>
      <c r="F58" s="2">
        <f>AVERAGE(B58:D58)</f>
        <v>9.3333333333333339</v>
      </c>
      <c r="H58" s="10" t="s">
        <v>22</v>
      </c>
      <c r="I58" s="19">
        <f>(SUMSQ(E56:E60)/B65)-I55</f>
        <v>57.599999999999909</v>
      </c>
      <c r="M58" s="94"/>
      <c r="N58" s="94"/>
      <c r="O58" s="11"/>
      <c r="P58" s="11"/>
      <c r="Q58" s="11"/>
      <c r="R58" s="11"/>
      <c r="S58" s="11"/>
      <c r="T58" s="27"/>
      <c r="U58" s="27"/>
    </row>
    <row r="59" spans="1:21" ht="15" customHeight="1" x14ac:dyDescent="0.25">
      <c r="A59" s="16" t="s">
        <v>45</v>
      </c>
      <c r="B59" s="16">
        <v>15</v>
      </c>
      <c r="C59" s="16">
        <v>7</v>
      </c>
      <c r="D59" s="16">
        <v>8</v>
      </c>
      <c r="E59" s="16">
        <f>SUM(B59:D59)</f>
        <v>30</v>
      </c>
      <c r="F59" s="2">
        <f>AVERAGE(B59:D59)</f>
        <v>10</v>
      </c>
      <c r="H59" s="10" t="s">
        <v>7</v>
      </c>
      <c r="I59" s="19">
        <f>I56-I57-I58</f>
        <v>40.400000000000091</v>
      </c>
      <c r="O59" s="11"/>
      <c r="P59" s="11"/>
      <c r="Q59" s="11"/>
      <c r="R59" s="11"/>
      <c r="S59" s="11"/>
      <c r="T59" s="27"/>
      <c r="U59" s="27"/>
    </row>
    <row r="60" spans="1:21" ht="15" customHeight="1" x14ac:dyDescent="0.25">
      <c r="A60" s="16" t="s">
        <v>46</v>
      </c>
      <c r="B60" s="16">
        <v>15</v>
      </c>
      <c r="C60" s="16">
        <v>14</v>
      </c>
      <c r="D60" s="16">
        <v>5</v>
      </c>
      <c r="E60" s="16">
        <f>SUM(B60:D60)</f>
        <v>34</v>
      </c>
      <c r="F60" s="2">
        <f>AVERAGE(B60:D60)</f>
        <v>11.333333333333334</v>
      </c>
      <c r="O60" s="11"/>
      <c r="P60" s="11"/>
      <c r="Q60" s="11"/>
      <c r="R60" s="11"/>
      <c r="S60" s="11"/>
      <c r="T60" s="27"/>
      <c r="U60" s="27"/>
    </row>
    <row r="61" spans="1:21" ht="15" customHeight="1" x14ac:dyDescent="0.25">
      <c r="A61" s="16" t="s">
        <v>3</v>
      </c>
      <c r="B61" s="16">
        <f>SUM(B56:B60)</f>
        <v>63</v>
      </c>
      <c r="C61" s="16">
        <f t="shared" ref="C61:D61" si="8">SUM(C56:C60)</f>
        <v>51</v>
      </c>
      <c r="D61" s="16">
        <f t="shared" si="8"/>
        <v>30</v>
      </c>
      <c r="E61" s="18">
        <f>SUM(E56:E60)</f>
        <v>144</v>
      </c>
      <c r="F61" s="8"/>
      <c r="O61" s="11"/>
      <c r="P61" s="11"/>
      <c r="Q61" s="11"/>
      <c r="R61" s="11"/>
      <c r="S61" s="11"/>
      <c r="T61" s="27"/>
      <c r="U61" s="27"/>
    </row>
    <row r="62" spans="1:21" ht="15" customHeight="1" x14ac:dyDescent="0.25">
      <c r="O62" s="11"/>
      <c r="P62" s="11"/>
      <c r="Q62" s="11"/>
      <c r="R62" s="11"/>
      <c r="S62" s="11"/>
      <c r="T62" s="27"/>
      <c r="U62" s="27"/>
    </row>
    <row r="63" spans="1:21" ht="15" customHeight="1" x14ac:dyDescent="0.25">
      <c r="O63" s="11"/>
      <c r="P63" s="11"/>
      <c r="Q63" s="11"/>
      <c r="R63" s="11"/>
      <c r="S63" s="11"/>
      <c r="T63" s="27"/>
      <c r="U63" s="27"/>
    </row>
    <row r="64" spans="1:21" ht="15" customHeight="1" x14ac:dyDescent="0.25">
      <c r="A64" s="7" t="s">
        <v>20</v>
      </c>
      <c r="B64" s="21">
        <v>5</v>
      </c>
      <c r="O64" s="11"/>
      <c r="P64" s="11"/>
      <c r="Q64" s="11"/>
      <c r="R64" s="11"/>
      <c r="S64" s="11"/>
      <c r="T64" s="27"/>
      <c r="U64" s="27"/>
    </row>
    <row r="65" spans="1:21" ht="15" customHeight="1" x14ac:dyDescent="0.25">
      <c r="A65" s="7" t="s">
        <v>21</v>
      </c>
      <c r="B65" s="21">
        <v>3</v>
      </c>
      <c r="G65" s="90" t="s">
        <v>8</v>
      </c>
      <c r="H65" s="90" t="s">
        <v>9</v>
      </c>
      <c r="I65" s="90" t="s">
        <v>10</v>
      </c>
      <c r="J65" s="90" t="s">
        <v>11</v>
      </c>
      <c r="K65" s="90" t="s">
        <v>23</v>
      </c>
      <c r="L65" s="92" t="s">
        <v>24</v>
      </c>
      <c r="M65" s="95"/>
      <c r="N65" s="90" t="s">
        <v>25</v>
      </c>
      <c r="O65" s="11"/>
      <c r="P65" s="11"/>
      <c r="Q65" s="11"/>
      <c r="R65" s="11"/>
      <c r="S65" s="11"/>
      <c r="T65" s="27"/>
      <c r="U65" s="27"/>
    </row>
    <row r="66" spans="1:21" ht="15" customHeight="1" x14ac:dyDescent="0.25">
      <c r="G66" s="91"/>
      <c r="H66" s="91"/>
      <c r="I66" s="91"/>
      <c r="J66" s="91"/>
      <c r="K66" s="91"/>
      <c r="L66" s="1">
        <v>0.05</v>
      </c>
      <c r="M66" s="1">
        <v>0.01</v>
      </c>
      <c r="N66" s="91"/>
      <c r="O66" s="11"/>
      <c r="P66" s="11"/>
      <c r="Q66" s="11"/>
      <c r="R66" s="11"/>
      <c r="S66" s="11"/>
      <c r="T66" s="27"/>
      <c r="U66" s="27"/>
    </row>
    <row r="67" spans="1:21" ht="15" customHeight="1" x14ac:dyDescent="0.25">
      <c r="G67" s="16" t="s">
        <v>26</v>
      </c>
      <c r="H67" s="16">
        <f>B65-1</f>
        <v>2</v>
      </c>
      <c r="I67" s="2">
        <f>I57</f>
        <v>111.59999999999991</v>
      </c>
      <c r="J67" s="2">
        <f>I67/H67</f>
        <v>55.799999999999955</v>
      </c>
      <c r="K67" s="2">
        <f>J67/J69</f>
        <v>11.049504950495015</v>
      </c>
      <c r="L67" s="2">
        <f>FINV(L66,H67,H69)</f>
        <v>4.4589701075245118</v>
      </c>
      <c r="M67" s="2">
        <f>FINV(M66,H67,H69)</f>
        <v>8.6491106406735145</v>
      </c>
      <c r="N67" s="16" t="str">
        <f>IF(K67&lt;L67,"TN",IF(K67&lt;M67,"*","**"))</f>
        <v>**</v>
      </c>
      <c r="O67" s="11"/>
      <c r="P67" s="11"/>
      <c r="Q67" s="11"/>
      <c r="R67" s="11"/>
      <c r="S67" s="11"/>
      <c r="T67" s="27"/>
      <c r="U67" s="27"/>
    </row>
    <row r="68" spans="1:21" ht="15.75" x14ac:dyDescent="0.25">
      <c r="G68" s="16" t="s">
        <v>20</v>
      </c>
      <c r="H68" s="16">
        <f>B64-1</f>
        <v>4</v>
      </c>
      <c r="I68" s="2">
        <f>I58</f>
        <v>57.599999999999909</v>
      </c>
      <c r="J68" s="2">
        <f>I68/H68</f>
        <v>14.399999999999977</v>
      </c>
      <c r="K68" s="2">
        <f>J68/J69</f>
        <v>2.8514851485148407</v>
      </c>
      <c r="L68" s="2">
        <f>FINV(L66,H68,H69)</f>
        <v>3.8378533545558975</v>
      </c>
      <c r="M68" s="2">
        <f>FINV(M66,H68,H69)</f>
        <v>7.006076622955586</v>
      </c>
      <c r="N68" s="16" t="str">
        <f>IF(K68&lt;L68,"TN",IF(K68&lt;M68,"*","**"))</f>
        <v>TN</v>
      </c>
    </row>
    <row r="69" spans="1:21" ht="15.75" x14ac:dyDescent="0.25">
      <c r="G69" s="16" t="s">
        <v>27</v>
      </c>
      <c r="H69" s="16">
        <f>H67*H68</f>
        <v>8</v>
      </c>
      <c r="I69" s="2">
        <f>I59</f>
        <v>40.400000000000091</v>
      </c>
      <c r="J69" s="2">
        <f>I69/H69</f>
        <v>5.0500000000000114</v>
      </c>
      <c r="K69" s="6"/>
      <c r="L69" s="6"/>
      <c r="M69" s="6"/>
      <c r="N69" s="17"/>
    </row>
    <row r="70" spans="1:21" ht="15.75" x14ac:dyDescent="0.25">
      <c r="G70" s="16" t="s">
        <v>3</v>
      </c>
      <c r="H70" s="16">
        <f>SUM(H67:H69)</f>
        <v>14</v>
      </c>
      <c r="I70" s="2">
        <f>I56</f>
        <v>209.59999999999991</v>
      </c>
      <c r="J70" s="6"/>
      <c r="K70" s="6"/>
      <c r="L70" s="6"/>
      <c r="M70" s="6"/>
      <c r="N70" s="17"/>
    </row>
    <row r="71" spans="1:21" ht="15.75" x14ac:dyDescent="0.25">
      <c r="G71" s="9"/>
      <c r="H71" s="9"/>
      <c r="I71" s="9"/>
      <c r="J71" s="9"/>
      <c r="K71" s="9"/>
      <c r="L71" s="9"/>
      <c r="M71" s="9"/>
      <c r="N71" s="9"/>
    </row>
    <row r="76" spans="1:21" x14ac:dyDescent="0.25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</row>
    <row r="77" spans="1:21" s="26" customFormat="1" x14ac:dyDescent="0.25">
      <c r="P77" s="28"/>
      <c r="Q77" s="28"/>
      <c r="R77" s="28"/>
      <c r="S77" s="28"/>
    </row>
    <row r="79" spans="1:21" ht="15.75" x14ac:dyDescent="0.25">
      <c r="A79" s="90" t="s">
        <v>20</v>
      </c>
      <c r="B79" s="92" t="s">
        <v>21</v>
      </c>
      <c r="C79" s="93"/>
      <c r="D79" s="93"/>
      <c r="E79" s="90" t="s">
        <v>3</v>
      </c>
      <c r="F79" s="90" t="s">
        <v>19</v>
      </c>
    </row>
    <row r="80" spans="1:21" ht="15.75" x14ac:dyDescent="0.25">
      <c r="A80" s="91"/>
      <c r="B80" s="16" t="s">
        <v>0</v>
      </c>
      <c r="C80" s="16" t="s">
        <v>1</v>
      </c>
      <c r="D80" s="16" t="s">
        <v>2</v>
      </c>
      <c r="E80" s="91"/>
      <c r="F80" s="91"/>
      <c r="H80" s="10" t="s">
        <v>4</v>
      </c>
      <c r="I80" s="19">
        <f>(E86^2)/(B89*B90)</f>
        <v>6489.6</v>
      </c>
      <c r="M80" s="94">
        <v>28</v>
      </c>
      <c r="N80" s="94"/>
    </row>
    <row r="81" spans="1:14" ht="15.75" x14ac:dyDescent="0.25">
      <c r="A81" s="16" t="s">
        <v>42</v>
      </c>
      <c r="B81" s="16">
        <v>15</v>
      </c>
      <c r="C81" s="16">
        <v>11</v>
      </c>
      <c r="D81" s="16">
        <v>9</v>
      </c>
      <c r="E81" s="16">
        <f>SUM(B81:D81)</f>
        <v>35</v>
      </c>
      <c r="F81" s="2">
        <f>AVERAGE(B81:D81)</f>
        <v>11.666666666666666</v>
      </c>
      <c r="H81" s="10" t="s">
        <v>5</v>
      </c>
      <c r="I81" s="19">
        <f>SUMSQ(B81:D85)-I80</f>
        <v>836.39999999999964</v>
      </c>
      <c r="M81" s="94"/>
      <c r="N81" s="94"/>
    </row>
    <row r="82" spans="1:14" ht="15.75" x14ac:dyDescent="0.25">
      <c r="A82" s="16" t="s">
        <v>43</v>
      </c>
      <c r="B82" s="16">
        <v>17</v>
      </c>
      <c r="C82" s="16">
        <v>19</v>
      </c>
      <c r="D82" s="16">
        <v>18</v>
      </c>
      <c r="E82" s="16">
        <f>SUM(B82:D82)</f>
        <v>54</v>
      </c>
      <c r="F82" s="2">
        <f>AVERAGE(B82:D82)</f>
        <v>18</v>
      </c>
      <c r="H82" s="10" t="s">
        <v>6</v>
      </c>
      <c r="I82" s="19">
        <f>(SUMSQ(B86:D86)/B89)-I80</f>
        <v>83.199999999999818</v>
      </c>
      <c r="M82" s="94"/>
      <c r="N82" s="94"/>
    </row>
    <row r="83" spans="1:14" ht="15.75" x14ac:dyDescent="0.25">
      <c r="A83" s="16" t="s">
        <v>44</v>
      </c>
      <c r="B83" s="16">
        <v>34</v>
      </c>
      <c r="C83" s="16">
        <v>23</v>
      </c>
      <c r="D83" s="16">
        <v>15</v>
      </c>
      <c r="E83" s="16">
        <f>SUM(B83:D83)</f>
        <v>72</v>
      </c>
      <c r="F83" s="2">
        <f>AVERAGE(B83:D83)</f>
        <v>24</v>
      </c>
      <c r="H83" s="10" t="s">
        <v>22</v>
      </c>
      <c r="I83" s="19">
        <f>(SUMSQ(E81:E85)/B90)-I80</f>
        <v>479.06666666666661</v>
      </c>
      <c r="M83" s="94"/>
      <c r="N83" s="94"/>
    </row>
    <row r="84" spans="1:14" ht="15.75" x14ac:dyDescent="0.25">
      <c r="A84" s="16" t="s">
        <v>45</v>
      </c>
      <c r="B84" s="16">
        <v>18</v>
      </c>
      <c r="C84" s="16">
        <v>31</v>
      </c>
      <c r="D84" s="16">
        <v>17</v>
      </c>
      <c r="E84" s="16">
        <f>SUM(B84:D84)</f>
        <v>66</v>
      </c>
      <c r="F84" s="2">
        <f>AVERAGE(B84:D84)</f>
        <v>22</v>
      </c>
      <c r="H84" s="10" t="s">
        <v>7</v>
      </c>
      <c r="I84" s="19">
        <f>I81-I82-I83</f>
        <v>274.13333333333321</v>
      </c>
    </row>
    <row r="85" spans="1:14" ht="15.75" x14ac:dyDescent="0.25">
      <c r="A85" s="16" t="s">
        <v>46</v>
      </c>
      <c r="B85" s="16">
        <v>32</v>
      </c>
      <c r="C85" s="16">
        <v>24</v>
      </c>
      <c r="D85" s="16">
        <v>29</v>
      </c>
      <c r="E85" s="16">
        <f>SUM(B85:D85)</f>
        <v>85</v>
      </c>
      <c r="F85" s="2">
        <f>AVERAGE(B85:D85)</f>
        <v>28.333333333333332</v>
      </c>
    </row>
    <row r="86" spans="1:14" ht="15.75" x14ac:dyDescent="0.25">
      <c r="A86" s="16" t="s">
        <v>3</v>
      </c>
      <c r="B86" s="16">
        <f>SUM(B81:B85)</f>
        <v>116</v>
      </c>
      <c r="C86" s="16">
        <f t="shared" ref="C86:D86" si="9">SUM(C81:C85)</f>
        <v>108</v>
      </c>
      <c r="D86" s="16">
        <f t="shared" si="9"/>
        <v>88</v>
      </c>
      <c r="E86" s="18">
        <f>SUM(E81:E85)</f>
        <v>312</v>
      </c>
      <c r="F86" s="8"/>
    </row>
    <row r="89" spans="1:14" ht="15.75" x14ac:dyDescent="0.25">
      <c r="A89" s="7" t="s">
        <v>20</v>
      </c>
      <c r="B89" s="21">
        <v>5</v>
      </c>
    </row>
    <row r="90" spans="1:14" ht="15.75" x14ac:dyDescent="0.25">
      <c r="A90" s="7" t="s">
        <v>21</v>
      </c>
      <c r="B90" s="21">
        <v>3</v>
      </c>
      <c r="G90" s="90" t="s">
        <v>8</v>
      </c>
      <c r="H90" s="90" t="s">
        <v>9</v>
      </c>
      <c r="I90" s="90" t="s">
        <v>10</v>
      </c>
      <c r="J90" s="90" t="s">
        <v>11</v>
      </c>
      <c r="K90" s="90" t="s">
        <v>23</v>
      </c>
      <c r="L90" s="92" t="s">
        <v>24</v>
      </c>
      <c r="M90" s="95"/>
      <c r="N90" s="90" t="s">
        <v>25</v>
      </c>
    </row>
    <row r="91" spans="1:14" ht="15.75" x14ac:dyDescent="0.25">
      <c r="G91" s="91"/>
      <c r="H91" s="91"/>
      <c r="I91" s="91"/>
      <c r="J91" s="91"/>
      <c r="K91" s="91"/>
      <c r="L91" s="1">
        <v>0.05</v>
      </c>
      <c r="M91" s="1">
        <v>0.01</v>
      </c>
      <c r="N91" s="91"/>
    </row>
    <row r="92" spans="1:14" ht="15.75" x14ac:dyDescent="0.25">
      <c r="B92" s="12"/>
      <c r="C92" s="12"/>
      <c r="D92" s="12"/>
      <c r="G92" s="16" t="s">
        <v>26</v>
      </c>
      <c r="H92" s="16">
        <f>B90-1</f>
        <v>2</v>
      </c>
      <c r="I92" s="2">
        <f>I82</f>
        <v>83.199999999999818</v>
      </c>
      <c r="J92" s="2">
        <f>I92/H92</f>
        <v>41.599999999999909</v>
      </c>
      <c r="K92" s="2">
        <f>J92/J94</f>
        <v>1.2140077821011652</v>
      </c>
      <c r="L92" s="2">
        <f>FINV(L91,H92,H94)</f>
        <v>4.4589701075245118</v>
      </c>
      <c r="M92" s="2">
        <f>FINV(M91,H92,H94)</f>
        <v>8.6491106406735145</v>
      </c>
      <c r="N92" s="16" t="str">
        <f>IF(K92&lt;L92,"TN",IF(K92&lt;M92,"*","**"))</f>
        <v>TN</v>
      </c>
    </row>
    <row r="93" spans="1:14" ht="15.75" x14ac:dyDescent="0.25">
      <c r="B93" s="12"/>
      <c r="C93" s="12"/>
      <c r="D93" s="12"/>
      <c r="G93" s="16" t="s">
        <v>20</v>
      </c>
      <c r="H93" s="16">
        <f>B89-1</f>
        <v>4</v>
      </c>
      <c r="I93" s="2">
        <f>I83</f>
        <v>479.06666666666661</v>
      </c>
      <c r="J93" s="2">
        <f>I93/H93</f>
        <v>119.76666666666665</v>
      </c>
      <c r="K93" s="2">
        <f>J93/J94</f>
        <v>3.4951361867704289</v>
      </c>
      <c r="L93" s="2">
        <f>FINV(L91,H93,H94)</f>
        <v>3.8378533545558975</v>
      </c>
      <c r="M93" s="2">
        <f>FINV(M91,H93,H94)</f>
        <v>7.006076622955586</v>
      </c>
      <c r="N93" s="16" t="str">
        <f>IF(K93&lt;L93,"TN",IF(K93&lt;M93,"*","**"))</f>
        <v>TN</v>
      </c>
    </row>
    <row r="94" spans="1:14" ht="15.75" x14ac:dyDescent="0.25">
      <c r="B94" s="12"/>
      <c r="C94" s="12"/>
      <c r="D94" s="12"/>
      <c r="G94" s="16" t="s">
        <v>27</v>
      </c>
      <c r="H94" s="16">
        <f>H92*H93</f>
        <v>8</v>
      </c>
      <c r="I94" s="2">
        <f>I84</f>
        <v>274.13333333333321</v>
      </c>
      <c r="J94" s="2">
        <f>I94/H94</f>
        <v>34.266666666666652</v>
      </c>
      <c r="K94" s="6"/>
      <c r="L94" s="6"/>
      <c r="M94" s="6"/>
      <c r="N94" s="17"/>
    </row>
    <row r="95" spans="1:14" ht="15.75" x14ac:dyDescent="0.25">
      <c r="B95" s="12"/>
      <c r="C95" s="12"/>
      <c r="D95" s="12"/>
      <c r="G95" s="16" t="s">
        <v>3</v>
      </c>
      <c r="H95" s="16">
        <f>SUM(H92:H94)</f>
        <v>14</v>
      </c>
      <c r="I95" s="2">
        <f>I81</f>
        <v>836.39999999999964</v>
      </c>
      <c r="J95" s="6"/>
      <c r="K95" s="6"/>
      <c r="L95" s="6"/>
      <c r="M95" s="6"/>
      <c r="N95" s="17"/>
    </row>
    <row r="96" spans="1:14" ht="15.75" x14ac:dyDescent="0.25">
      <c r="B96" s="12"/>
      <c r="C96" s="12"/>
      <c r="D96" s="12"/>
      <c r="G96" s="9"/>
      <c r="H96" s="9"/>
      <c r="I96" s="9"/>
      <c r="J96" s="9"/>
      <c r="K96" s="9"/>
      <c r="L96" s="9"/>
      <c r="M96" s="9"/>
      <c r="N96" s="9"/>
    </row>
    <row r="101" spans="1:19" x14ac:dyDescent="0.25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</row>
    <row r="102" spans="1:19" s="26" customFormat="1" x14ac:dyDescent="0.25">
      <c r="P102" s="28"/>
      <c r="Q102" s="28"/>
      <c r="R102" s="28"/>
      <c r="S102" s="28"/>
    </row>
    <row r="104" spans="1:19" ht="15.75" x14ac:dyDescent="0.25">
      <c r="A104" s="90" t="s">
        <v>20</v>
      </c>
      <c r="B104" s="92" t="s">
        <v>21</v>
      </c>
      <c r="C104" s="93"/>
      <c r="D104" s="93"/>
      <c r="E104" s="90" t="s">
        <v>3</v>
      </c>
      <c r="F104" s="90" t="s">
        <v>19</v>
      </c>
    </row>
    <row r="105" spans="1:19" ht="15.75" x14ac:dyDescent="0.25">
      <c r="A105" s="91"/>
      <c r="B105" s="16" t="s">
        <v>0</v>
      </c>
      <c r="C105" s="16" t="s">
        <v>1</v>
      </c>
      <c r="D105" s="16" t="s">
        <v>2</v>
      </c>
      <c r="E105" s="91"/>
      <c r="F105" s="91"/>
      <c r="H105" s="10" t="s">
        <v>4</v>
      </c>
      <c r="I105" s="19">
        <f>(E111^2)/(B114*B115)</f>
        <v>11872.266666666666</v>
      </c>
      <c r="M105" s="94">
        <v>35</v>
      </c>
      <c r="N105" s="94"/>
    </row>
    <row r="106" spans="1:19" ht="15.75" x14ac:dyDescent="0.25">
      <c r="A106" s="16" t="s">
        <v>42</v>
      </c>
      <c r="B106" s="16">
        <v>16</v>
      </c>
      <c r="C106" s="16">
        <v>16</v>
      </c>
      <c r="D106" s="16">
        <v>20</v>
      </c>
      <c r="E106" s="16">
        <f>SUM(B106:D106)</f>
        <v>52</v>
      </c>
      <c r="F106" s="2">
        <f>AVERAGE(B106:D106)</f>
        <v>17.333333333333332</v>
      </c>
      <c r="H106" s="10" t="s">
        <v>5</v>
      </c>
      <c r="I106" s="19">
        <f>SUMSQ(B106:D110)-I105</f>
        <v>2225.7333333333336</v>
      </c>
      <c r="M106" s="94"/>
      <c r="N106" s="94"/>
    </row>
    <row r="107" spans="1:19" ht="15.75" x14ac:dyDescent="0.25">
      <c r="A107" s="16" t="s">
        <v>43</v>
      </c>
      <c r="B107" s="16">
        <v>15</v>
      </c>
      <c r="C107" s="16">
        <v>31</v>
      </c>
      <c r="D107" s="16">
        <v>19</v>
      </c>
      <c r="E107" s="16">
        <f>SUM(B107:D107)</f>
        <v>65</v>
      </c>
      <c r="F107" s="2">
        <f>AVERAGE(B107:D107)</f>
        <v>21.666666666666668</v>
      </c>
      <c r="H107" s="10" t="s">
        <v>6</v>
      </c>
      <c r="I107" s="19">
        <f>(SUMSQ(B111:D111)/B114)-I105</f>
        <v>93.733333333333576</v>
      </c>
      <c r="M107" s="94"/>
      <c r="N107" s="94"/>
    </row>
    <row r="108" spans="1:19" ht="15.75" x14ac:dyDescent="0.25">
      <c r="A108" s="16" t="s">
        <v>44</v>
      </c>
      <c r="B108" s="16">
        <v>20</v>
      </c>
      <c r="C108" s="16">
        <v>36</v>
      </c>
      <c r="D108" s="16">
        <v>33</v>
      </c>
      <c r="E108" s="16">
        <f>SUM(B108:D108)</f>
        <v>89</v>
      </c>
      <c r="F108" s="2">
        <f>AVERAGE(B108:D108)</f>
        <v>29.666666666666668</v>
      </c>
      <c r="H108" s="10" t="s">
        <v>22</v>
      </c>
      <c r="I108" s="19">
        <f>(SUMSQ(E106:E110)/B115)-I105</f>
        <v>1339.7333333333336</v>
      </c>
      <c r="M108" s="94"/>
      <c r="N108" s="94"/>
    </row>
    <row r="109" spans="1:19" ht="15.75" x14ac:dyDescent="0.25">
      <c r="A109" s="16" t="s">
        <v>45</v>
      </c>
      <c r="B109" s="16">
        <v>34</v>
      </c>
      <c r="C109" s="16">
        <v>18</v>
      </c>
      <c r="D109" s="16">
        <v>29</v>
      </c>
      <c r="E109" s="16">
        <f>SUM(B109:D109)</f>
        <v>81</v>
      </c>
      <c r="F109" s="2">
        <f>AVERAGE(B109:D109)</f>
        <v>27</v>
      </c>
      <c r="H109" s="10" t="s">
        <v>7</v>
      </c>
      <c r="I109" s="19">
        <f>I106-I107-I108</f>
        <v>792.26666666666642</v>
      </c>
    </row>
    <row r="110" spans="1:19" ht="15.75" x14ac:dyDescent="0.25">
      <c r="A110" s="16" t="s">
        <v>46</v>
      </c>
      <c r="B110" s="16">
        <v>50</v>
      </c>
      <c r="C110" s="16">
        <v>57</v>
      </c>
      <c r="D110" s="16">
        <v>28</v>
      </c>
      <c r="E110" s="16">
        <f>SUM(B110:D110)</f>
        <v>135</v>
      </c>
      <c r="F110" s="2">
        <f>AVERAGE(B110:D110)</f>
        <v>45</v>
      </c>
    </row>
    <row r="111" spans="1:19" ht="15.75" x14ac:dyDescent="0.25">
      <c r="A111" s="16" t="s">
        <v>3</v>
      </c>
      <c r="B111" s="16">
        <f>SUM(B106:B110)</f>
        <v>135</v>
      </c>
      <c r="C111" s="16">
        <f t="shared" ref="C111:D111" si="10">SUM(C106:C110)</f>
        <v>158</v>
      </c>
      <c r="D111" s="16">
        <f t="shared" si="10"/>
        <v>129</v>
      </c>
      <c r="E111" s="18">
        <f>SUM(E106:E110)</f>
        <v>422</v>
      </c>
      <c r="F111" s="8"/>
    </row>
    <row r="113" spans="1:19" ht="15.75" x14ac:dyDescent="0.25">
      <c r="C113" s="12"/>
      <c r="D113" s="12"/>
      <c r="E113" s="12"/>
    </row>
    <row r="114" spans="1:19" ht="15.75" x14ac:dyDescent="0.25">
      <c r="A114" s="7" t="s">
        <v>20</v>
      </c>
      <c r="B114" s="21">
        <v>5</v>
      </c>
    </row>
    <row r="115" spans="1:19" ht="15.75" x14ac:dyDescent="0.25">
      <c r="A115" s="7" t="s">
        <v>21</v>
      </c>
      <c r="B115" s="21">
        <v>3</v>
      </c>
      <c r="G115" s="90" t="s">
        <v>8</v>
      </c>
      <c r="H115" s="90" t="s">
        <v>9</v>
      </c>
      <c r="I115" s="90" t="s">
        <v>10</v>
      </c>
      <c r="J115" s="90" t="s">
        <v>11</v>
      </c>
      <c r="K115" s="90" t="s">
        <v>23</v>
      </c>
      <c r="L115" s="92" t="s">
        <v>24</v>
      </c>
      <c r="M115" s="95"/>
      <c r="N115" s="90" t="s">
        <v>25</v>
      </c>
    </row>
    <row r="116" spans="1:19" ht="15.75" x14ac:dyDescent="0.25">
      <c r="G116" s="91"/>
      <c r="H116" s="91"/>
      <c r="I116" s="91"/>
      <c r="J116" s="91"/>
      <c r="K116" s="91"/>
      <c r="L116" s="1">
        <v>0.05</v>
      </c>
      <c r="M116" s="1">
        <v>0.01</v>
      </c>
      <c r="N116" s="91"/>
    </row>
    <row r="117" spans="1:19" ht="15.75" x14ac:dyDescent="0.25">
      <c r="B117" s="12"/>
      <c r="C117" s="12"/>
      <c r="D117" s="12"/>
      <c r="G117" s="16" t="s">
        <v>26</v>
      </c>
      <c r="H117" s="16">
        <f>B115-1</f>
        <v>2</v>
      </c>
      <c r="I117" s="2">
        <f>I107</f>
        <v>93.733333333333576</v>
      </c>
      <c r="J117" s="2">
        <f>I117/H117</f>
        <v>46.866666666666788</v>
      </c>
      <c r="K117" s="2">
        <f>J117/J119</f>
        <v>0.473241332884552</v>
      </c>
      <c r="L117" s="2">
        <f>FINV(L116,H117,H119)</f>
        <v>4.4589701075245118</v>
      </c>
      <c r="M117" s="2">
        <f>FINV(M116,H117,H119)</f>
        <v>8.6491106406735145</v>
      </c>
      <c r="N117" s="16" t="str">
        <f>IF(K117&lt;L117,"TN",IF(K117&lt;M117,"*","**"))</f>
        <v>TN</v>
      </c>
    </row>
    <row r="118" spans="1:19" ht="15.75" x14ac:dyDescent="0.25">
      <c r="B118" s="12"/>
      <c r="C118" s="12"/>
      <c r="D118" s="12"/>
      <c r="G118" s="16" t="s">
        <v>20</v>
      </c>
      <c r="H118" s="16">
        <f>B114-1</f>
        <v>4</v>
      </c>
      <c r="I118" s="2">
        <f>I108</f>
        <v>1339.7333333333336</v>
      </c>
      <c r="J118" s="2">
        <f>I118/H118</f>
        <v>334.93333333333339</v>
      </c>
      <c r="K118" s="2">
        <f>J118/J119</f>
        <v>3.3820262537866053</v>
      </c>
      <c r="L118" s="2">
        <f>FINV(L116,H118,H119)</f>
        <v>3.8378533545558975</v>
      </c>
      <c r="M118" s="2">
        <f>FINV(M116,H118,H119)</f>
        <v>7.006076622955586</v>
      </c>
      <c r="N118" s="16" t="str">
        <f>IF(K118&lt;L118,"TN",IF(K118&lt;M118,"*","**"))</f>
        <v>TN</v>
      </c>
    </row>
    <row r="119" spans="1:19" ht="15.75" x14ac:dyDescent="0.25">
      <c r="B119" s="12"/>
      <c r="C119" s="12"/>
      <c r="D119" s="12"/>
      <c r="G119" s="16" t="s">
        <v>27</v>
      </c>
      <c r="H119" s="16">
        <f>H117*H118</f>
        <v>8</v>
      </c>
      <c r="I119" s="2">
        <f>I109</f>
        <v>792.26666666666642</v>
      </c>
      <c r="J119" s="2">
        <f>I119/H119</f>
        <v>99.033333333333303</v>
      </c>
      <c r="K119" s="6"/>
      <c r="L119" s="6"/>
      <c r="M119" s="6"/>
      <c r="N119" s="17"/>
    </row>
    <row r="120" spans="1:19" ht="15.75" x14ac:dyDescent="0.25">
      <c r="B120" s="12"/>
      <c r="C120" s="12"/>
      <c r="D120" s="12"/>
      <c r="G120" s="16" t="s">
        <v>3</v>
      </c>
      <c r="H120" s="16">
        <f>SUM(H117:H119)</f>
        <v>14</v>
      </c>
      <c r="I120" s="2">
        <f>I106</f>
        <v>2225.7333333333336</v>
      </c>
      <c r="J120" s="6"/>
      <c r="K120" s="6"/>
      <c r="L120" s="6"/>
      <c r="M120" s="6"/>
      <c r="N120" s="17"/>
    </row>
    <row r="121" spans="1:19" ht="15.75" x14ac:dyDescent="0.25">
      <c r="B121" s="12"/>
      <c r="C121" s="12"/>
      <c r="D121" s="12"/>
      <c r="G121" s="9"/>
      <c r="H121" s="9"/>
      <c r="I121" s="9"/>
      <c r="J121" s="9"/>
      <c r="K121" s="9"/>
      <c r="L121" s="9"/>
      <c r="M121" s="9"/>
      <c r="N121" s="9"/>
    </row>
    <row r="126" spans="1:19" x14ac:dyDescent="0.25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</row>
    <row r="127" spans="1:19" s="26" customFormat="1" x14ac:dyDescent="0.25">
      <c r="P127" s="28"/>
      <c r="Q127" s="28"/>
      <c r="R127" s="28"/>
      <c r="S127" s="28"/>
    </row>
    <row r="129" spans="1:14" ht="15.75" x14ac:dyDescent="0.25">
      <c r="A129" s="90" t="s">
        <v>20</v>
      </c>
      <c r="B129" s="92" t="s">
        <v>21</v>
      </c>
      <c r="C129" s="93"/>
      <c r="D129" s="93"/>
      <c r="E129" s="90" t="s">
        <v>3</v>
      </c>
      <c r="F129" s="90" t="s">
        <v>19</v>
      </c>
    </row>
    <row r="130" spans="1:14" ht="15.75" x14ac:dyDescent="0.25">
      <c r="A130" s="91"/>
      <c r="B130" s="16" t="s">
        <v>0</v>
      </c>
      <c r="C130" s="16" t="s">
        <v>1</v>
      </c>
      <c r="D130" s="16" t="s">
        <v>2</v>
      </c>
      <c r="E130" s="91"/>
      <c r="F130" s="91"/>
      <c r="H130" s="10" t="s">
        <v>4</v>
      </c>
      <c r="I130" s="19">
        <f>(E136^2)/(B139*B140)</f>
        <v>28253.4</v>
      </c>
      <c r="M130" s="94">
        <v>42</v>
      </c>
      <c r="N130" s="94"/>
    </row>
    <row r="131" spans="1:14" ht="15.75" x14ac:dyDescent="0.25">
      <c r="A131" s="16" t="s">
        <v>42</v>
      </c>
      <c r="B131" s="16">
        <v>27</v>
      </c>
      <c r="C131" s="16">
        <v>29</v>
      </c>
      <c r="D131" s="16">
        <v>23</v>
      </c>
      <c r="E131" s="16">
        <f>SUM(B131:D131)</f>
        <v>79</v>
      </c>
      <c r="F131" s="2">
        <f>AVERAGE(B131:D131)</f>
        <v>26.333333333333332</v>
      </c>
      <c r="H131" s="10" t="s">
        <v>5</v>
      </c>
      <c r="I131" s="19">
        <f>SUMSQ(B131:D135)-I130</f>
        <v>3039.5999999999985</v>
      </c>
      <c r="M131" s="94"/>
      <c r="N131" s="94"/>
    </row>
    <row r="132" spans="1:14" ht="15.75" x14ac:dyDescent="0.25">
      <c r="A132" s="16" t="s">
        <v>43</v>
      </c>
      <c r="B132" s="16">
        <v>45</v>
      </c>
      <c r="C132" s="16">
        <v>42</v>
      </c>
      <c r="D132" s="16">
        <v>45</v>
      </c>
      <c r="E132" s="16">
        <f>SUM(B132:D132)</f>
        <v>132</v>
      </c>
      <c r="F132" s="2">
        <f>AVERAGE(B132:D132)</f>
        <v>44</v>
      </c>
      <c r="H132" s="10" t="s">
        <v>6</v>
      </c>
      <c r="I132" s="19">
        <f>(SUMSQ(B136:D136)/B139)-I130</f>
        <v>600.39999999999782</v>
      </c>
      <c r="M132" s="94"/>
      <c r="N132" s="94"/>
    </row>
    <row r="133" spans="1:14" ht="15.75" x14ac:dyDescent="0.25">
      <c r="A133" s="16" t="s">
        <v>44</v>
      </c>
      <c r="B133" s="16">
        <v>70</v>
      </c>
      <c r="C133" s="16">
        <v>62</v>
      </c>
      <c r="D133" s="16">
        <v>24</v>
      </c>
      <c r="E133" s="16">
        <f>SUM(B133:D133)</f>
        <v>156</v>
      </c>
      <c r="F133" s="2">
        <f>AVERAGE(B133:D133)</f>
        <v>52</v>
      </c>
      <c r="H133" s="10" t="s">
        <v>22</v>
      </c>
      <c r="I133" s="19">
        <f>(SUMSQ(E131:E135)/B140)-I130</f>
        <v>1256.2666666666664</v>
      </c>
      <c r="M133" s="94"/>
      <c r="N133" s="94"/>
    </row>
    <row r="134" spans="1:14" ht="15.75" x14ac:dyDescent="0.25">
      <c r="A134" s="16" t="s">
        <v>45</v>
      </c>
      <c r="B134" s="16">
        <v>57</v>
      </c>
      <c r="C134" s="16">
        <v>35</v>
      </c>
      <c r="D134" s="16">
        <v>40</v>
      </c>
      <c r="E134" s="16">
        <f>SUM(B134:D134)</f>
        <v>132</v>
      </c>
      <c r="F134" s="2">
        <f>AVERAGE(B134:D134)</f>
        <v>44</v>
      </c>
      <c r="H134" s="10" t="s">
        <v>7</v>
      </c>
      <c r="I134" s="19">
        <f>I131-I132-I133</f>
        <v>1182.9333333333343</v>
      </c>
    </row>
    <row r="135" spans="1:14" ht="15.75" x14ac:dyDescent="0.25">
      <c r="A135" s="16" t="s">
        <v>46</v>
      </c>
      <c r="B135" s="16">
        <v>47</v>
      </c>
      <c r="C135" s="16">
        <v>64</v>
      </c>
      <c r="D135" s="16">
        <v>41</v>
      </c>
      <c r="E135" s="16">
        <f>SUM(B135:D135)</f>
        <v>152</v>
      </c>
      <c r="F135" s="2">
        <f>AVERAGE(B135:D135)</f>
        <v>50.666666666666664</v>
      </c>
    </row>
    <row r="136" spans="1:14" ht="15.75" x14ac:dyDescent="0.25">
      <c r="A136" s="16" t="s">
        <v>3</v>
      </c>
      <c r="B136" s="16">
        <f>SUM(B131:B135)</f>
        <v>246</v>
      </c>
      <c r="C136" s="16">
        <f t="shared" ref="C136:D136" si="11">SUM(C131:C135)</f>
        <v>232</v>
      </c>
      <c r="D136" s="16">
        <f t="shared" si="11"/>
        <v>173</v>
      </c>
      <c r="E136" s="18">
        <f>SUM(E131:E135)</f>
        <v>651</v>
      </c>
      <c r="F136" s="8"/>
    </row>
    <row r="138" spans="1:14" ht="15.75" x14ac:dyDescent="0.25">
      <c r="C138" s="12"/>
      <c r="D138" s="12"/>
      <c r="E138" s="12"/>
    </row>
    <row r="139" spans="1:14" ht="15.75" x14ac:dyDescent="0.25">
      <c r="A139" s="7" t="s">
        <v>20</v>
      </c>
      <c r="B139" s="21">
        <v>5</v>
      </c>
    </row>
    <row r="140" spans="1:14" ht="15.75" x14ac:dyDescent="0.25">
      <c r="A140" s="7" t="s">
        <v>21</v>
      </c>
      <c r="B140" s="21">
        <v>3</v>
      </c>
      <c r="G140" s="90" t="s">
        <v>8</v>
      </c>
      <c r="H140" s="90" t="s">
        <v>9</v>
      </c>
      <c r="I140" s="90" t="s">
        <v>10</v>
      </c>
      <c r="J140" s="90" t="s">
        <v>11</v>
      </c>
      <c r="K140" s="90" t="s">
        <v>23</v>
      </c>
      <c r="L140" s="92" t="s">
        <v>24</v>
      </c>
      <c r="M140" s="95"/>
      <c r="N140" s="90" t="s">
        <v>25</v>
      </c>
    </row>
    <row r="141" spans="1:14" ht="15.75" x14ac:dyDescent="0.25">
      <c r="G141" s="91"/>
      <c r="H141" s="91"/>
      <c r="I141" s="91"/>
      <c r="J141" s="91"/>
      <c r="K141" s="91"/>
      <c r="L141" s="1">
        <v>0.05</v>
      </c>
      <c r="M141" s="1">
        <v>0.01</v>
      </c>
      <c r="N141" s="91"/>
    </row>
    <row r="142" spans="1:14" ht="15.75" x14ac:dyDescent="0.25">
      <c r="G142" s="16" t="s">
        <v>26</v>
      </c>
      <c r="H142" s="16">
        <f>B140-1</f>
        <v>2</v>
      </c>
      <c r="I142" s="2">
        <f>I132</f>
        <v>600.39999999999782</v>
      </c>
      <c r="J142" s="2">
        <f>I142/H142</f>
        <v>300.19999999999891</v>
      </c>
      <c r="K142" s="2">
        <f>J142/J144</f>
        <v>2.0302073940486833</v>
      </c>
      <c r="L142" s="2">
        <f>FINV(L141,H142,H144)</f>
        <v>4.4589701075245118</v>
      </c>
      <c r="M142" s="2">
        <f>FINV(M141,H142,H144)</f>
        <v>8.6491106406735145</v>
      </c>
      <c r="N142" s="16" t="str">
        <f>IF(K142&lt;L142,"TN",IF(K142&lt;M142,"*","**"))</f>
        <v>TN</v>
      </c>
    </row>
    <row r="143" spans="1:14" ht="15.75" x14ac:dyDescent="0.25">
      <c r="G143" s="16" t="s">
        <v>20</v>
      </c>
      <c r="H143" s="16">
        <f>B139-1</f>
        <v>4</v>
      </c>
      <c r="I143" s="2">
        <f>I133</f>
        <v>1256.2666666666664</v>
      </c>
      <c r="J143" s="2">
        <f>I143/H143</f>
        <v>314.06666666666661</v>
      </c>
      <c r="K143" s="2">
        <f>J143/J144</f>
        <v>2.1239855725879151</v>
      </c>
      <c r="L143" s="2">
        <f>FINV(L141,H143,H144)</f>
        <v>3.8378533545558975</v>
      </c>
      <c r="M143" s="2">
        <f>FINV(M141,H143,H144)</f>
        <v>7.006076622955586</v>
      </c>
      <c r="N143" s="16" t="str">
        <f>IF(K143&lt;L143,"TN",IF(K143&lt;M143,"*","**"))</f>
        <v>TN</v>
      </c>
    </row>
    <row r="144" spans="1:14" ht="15.75" x14ac:dyDescent="0.25">
      <c r="G144" s="16" t="s">
        <v>27</v>
      </c>
      <c r="H144" s="16">
        <f>H142*H143</f>
        <v>8</v>
      </c>
      <c r="I144" s="2">
        <f>I134</f>
        <v>1182.9333333333343</v>
      </c>
      <c r="J144" s="2">
        <f>I144/H144</f>
        <v>147.86666666666679</v>
      </c>
      <c r="K144" s="6"/>
      <c r="L144" s="6"/>
      <c r="M144" s="6"/>
      <c r="N144" s="17"/>
    </row>
    <row r="145" spans="1:19" ht="15.75" x14ac:dyDescent="0.25">
      <c r="G145" s="16" t="s">
        <v>3</v>
      </c>
      <c r="H145" s="16">
        <f>SUM(H142:H144)</f>
        <v>14</v>
      </c>
      <c r="I145" s="2">
        <f>I131</f>
        <v>3039.5999999999985</v>
      </c>
      <c r="J145" s="6"/>
      <c r="K145" s="6"/>
      <c r="L145" s="6"/>
      <c r="M145" s="6"/>
      <c r="N145" s="17"/>
    </row>
    <row r="146" spans="1:19" ht="15.75" x14ac:dyDescent="0.25">
      <c r="G146" s="9"/>
      <c r="H146" s="9"/>
      <c r="I146" s="9"/>
      <c r="J146" s="9"/>
      <c r="K146" s="9"/>
      <c r="L146" s="9"/>
      <c r="M146" s="9"/>
      <c r="N146" s="9"/>
    </row>
    <row r="151" spans="1:19" x14ac:dyDescent="0.25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</row>
    <row r="152" spans="1:19" s="29" customFormat="1" x14ac:dyDescent="0.25">
      <c r="P152" s="30"/>
      <c r="Q152" s="30"/>
      <c r="R152" s="30"/>
      <c r="S152" s="30"/>
    </row>
  </sheetData>
  <mergeCells count="76">
    <mergeCell ref="N140:N141"/>
    <mergeCell ref="G140:G141"/>
    <mergeCell ref="H140:H141"/>
    <mergeCell ref="I140:I141"/>
    <mergeCell ref="J140:J141"/>
    <mergeCell ref="K140:K141"/>
    <mergeCell ref="L140:M140"/>
    <mergeCell ref="N115:N116"/>
    <mergeCell ref="A129:A130"/>
    <mergeCell ref="B129:D129"/>
    <mergeCell ref="E129:E130"/>
    <mergeCell ref="F129:F130"/>
    <mergeCell ref="M130:N133"/>
    <mergeCell ref="G115:G116"/>
    <mergeCell ref="H115:H116"/>
    <mergeCell ref="I115:I116"/>
    <mergeCell ref="J115:J116"/>
    <mergeCell ref="K115:K116"/>
    <mergeCell ref="L115:M115"/>
    <mergeCell ref="N90:N91"/>
    <mergeCell ref="A104:A105"/>
    <mergeCell ref="B104:D104"/>
    <mergeCell ref="E104:E105"/>
    <mergeCell ref="F104:F105"/>
    <mergeCell ref="M105:N108"/>
    <mergeCell ref="G90:G91"/>
    <mergeCell ref="H90:H91"/>
    <mergeCell ref="I90:I91"/>
    <mergeCell ref="J90:J91"/>
    <mergeCell ref="K90:K91"/>
    <mergeCell ref="L90:M90"/>
    <mergeCell ref="N65:N66"/>
    <mergeCell ref="A79:A80"/>
    <mergeCell ref="B79:D79"/>
    <mergeCell ref="E79:E80"/>
    <mergeCell ref="F79:F80"/>
    <mergeCell ref="M80:N83"/>
    <mergeCell ref="G65:G66"/>
    <mergeCell ref="H65:H66"/>
    <mergeCell ref="I65:I66"/>
    <mergeCell ref="J65:J66"/>
    <mergeCell ref="K65:K66"/>
    <mergeCell ref="L65:M65"/>
    <mergeCell ref="N40:N41"/>
    <mergeCell ref="A54:A55"/>
    <mergeCell ref="B54:D54"/>
    <mergeCell ref="E54:E55"/>
    <mergeCell ref="F54:F55"/>
    <mergeCell ref="M55:N58"/>
    <mergeCell ref="G40:G41"/>
    <mergeCell ref="H40:H41"/>
    <mergeCell ref="I40:I41"/>
    <mergeCell ref="J40:J41"/>
    <mergeCell ref="K40:K41"/>
    <mergeCell ref="L40:M40"/>
    <mergeCell ref="N15:N16"/>
    <mergeCell ref="A29:A30"/>
    <mergeCell ref="B29:D29"/>
    <mergeCell ref="E29:E30"/>
    <mergeCell ref="F29:F30"/>
    <mergeCell ref="M30:N34"/>
    <mergeCell ref="G15:G16"/>
    <mergeCell ref="H15:H16"/>
    <mergeCell ref="I15:I16"/>
    <mergeCell ref="J15:J16"/>
    <mergeCell ref="K15:K16"/>
    <mergeCell ref="L15:M15"/>
    <mergeCell ref="X11:AE11"/>
    <mergeCell ref="M5:M8"/>
    <mergeCell ref="Z5:AB5"/>
    <mergeCell ref="A1:N2"/>
    <mergeCell ref="A4:A5"/>
    <mergeCell ref="B4:D4"/>
    <mergeCell ref="E4:E5"/>
    <mergeCell ref="F4:F5"/>
    <mergeCell ref="W4:AE4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B4259-44A3-4E97-8B03-75B3DBAF3A57}">
  <dimension ref="A1:AT152"/>
  <sheetViews>
    <sheetView zoomScaleNormal="100" workbookViewId="0">
      <selection sqref="A1:N2"/>
    </sheetView>
  </sheetViews>
  <sheetFormatPr defaultRowHeight="15" x14ac:dyDescent="0.25"/>
  <cols>
    <col min="1" max="1" width="15.42578125" style="21" customWidth="1"/>
    <col min="2" max="5" width="9.140625" style="21"/>
    <col min="6" max="6" width="13" style="21" customWidth="1"/>
    <col min="7" max="7" width="15.5703125" style="21" customWidth="1"/>
    <col min="8" max="8" width="9.140625" style="21"/>
    <col min="9" max="13" width="10.7109375" style="21" customWidth="1"/>
    <col min="14" max="15" width="9.140625" style="21"/>
    <col min="16" max="19" width="14.5703125" style="22" customWidth="1"/>
    <col min="20" max="20" width="9.140625" style="21"/>
    <col min="21" max="21" width="9.140625" style="21" customWidth="1"/>
    <col min="22" max="22" width="9.140625" style="21"/>
    <col min="23" max="23" width="14.42578125" style="21" customWidth="1"/>
    <col min="24" max="24" width="9.140625" style="21"/>
    <col min="25" max="25" width="4.140625" style="21" customWidth="1"/>
    <col min="26" max="26" width="9.140625" style="21"/>
    <col min="27" max="27" width="4.85546875" style="21" customWidth="1"/>
    <col min="28" max="28" width="9" style="21" customWidth="1"/>
    <col min="29" max="30" width="9.140625" style="21" hidden="1" customWidth="1"/>
    <col min="31" max="31" width="4.28515625" style="21" customWidth="1"/>
    <col min="32" max="32" width="9.140625" style="21"/>
    <col min="33" max="33" width="4.140625" style="21" customWidth="1"/>
    <col min="34" max="34" width="9.140625" style="21"/>
    <col min="35" max="35" width="4.28515625" style="21" customWidth="1"/>
    <col min="36" max="36" width="8.5703125" style="21" customWidth="1"/>
    <col min="37" max="37" width="4.28515625" style="21" customWidth="1"/>
    <col min="38" max="38" width="9.140625" style="21"/>
    <col min="39" max="39" width="13.85546875" style="21" customWidth="1"/>
    <col min="40" max="16384" width="9.140625" style="21"/>
  </cols>
  <sheetData>
    <row r="1" spans="1:46" x14ac:dyDescent="0.25">
      <c r="A1" s="99" t="s">
        <v>48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46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4" spans="1:46" ht="15.75" x14ac:dyDescent="0.25">
      <c r="A4" s="90" t="s">
        <v>20</v>
      </c>
      <c r="B4" s="92" t="s">
        <v>21</v>
      </c>
      <c r="C4" s="93"/>
      <c r="D4" s="93"/>
      <c r="E4" s="90" t="s">
        <v>3</v>
      </c>
      <c r="F4" s="90" t="s">
        <v>19</v>
      </c>
      <c r="W4" s="93" t="s">
        <v>48</v>
      </c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M4" s="31" t="s">
        <v>19</v>
      </c>
      <c r="AN4" s="31">
        <v>7</v>
      </c>
      <c r="AO4" s="31">
        <v>14</v>
      </c>
      <c r="AP4" s="31">
        <v>21</v>
      </c>
      <c r="AQ4" s="31">
        <v>28</v>
      </c>
      <c r="AR4" s="31">
        <v>35</v>
      </c>
      <c r="AS4" s="31">
        <v>42</v>
      </c>
    </row>
    <row r="5" spans="1:46" ht="15.75" x14ac:dyDescent="0.25">
      <c r="A5" s="91"/>
      <c r="B5" s="16" t="s">
        <v>0</v>
      </c>
      <c r="C5" s="16" t="s">
        <v>1</v>
      </c>
      <c r="D5" s="16" t="s">
        <v>2</v>
      </c>
      <c r="E5" s="91"/>
      <c r="F5" s="91"/>
      <c r="H5" s="10" t="s">
        <v>4</v>
      </c>
      <c r="I5" s="19">
        <f>(E11^2)/(B14*B15)</f>
        <v>58.885226666666661</v>
      </c>
      <c r="M5" s="94">
        <v>7</v>
      </c>
      <c r="W5" s="42" t="s">
        <v>20</v>
      </c>
      <c r="X5" s="98" t="s">
        <v>36</v>
      </c>
      <c r="Y5" s="98"/>
      <c r="Z5" s="97" t="s">
        <v>35</v>
      </c>
      <c r="AA5" s="97"/>
      <c r="AB5" s="97" t="s">
        <v>12</v>
      </c>
      <c r="AC5" s="97"/>
      <c r="AD5" s="97"/>
      <c r="AE5" s="97"/>
      <c r="AF5" s="97" t="s">
        <v>13</v>
      </c>
      <c r="AG5" s="97"/>
      <c r="AH5" s="97" t="s">
        <v>37</v>
      </c>
      <c r="AI5" s="97"/>
      <c r="AJ5" s="97" t="s">
        <v>53</v>
      </c>
      <c r="AK5" s="97"/>
      <c r="AM5" s="31" t="s">
        <v>42</v>
      </c>
      <c r="AN5" s="32">
        <f>F6</f>
        <v>1.6166666666666665</v>
      </c>
      <c r="AO5" s="32">
        <f>F31</f>
        <v>1.7933333333333332</v>
      </c>
      <c r="AP5" s="32">
        <f>F56</f>
        <v>2.0133333333333332</v>
      </c>
      <c r="AQ5" s="32">
        <f>F81</f>
        <v>2.2233333333333332</v>
      </c>
      <c r="AR5" s="32">
        <f>F106</f>
        <v>2.8200000000000003</v>
      </c>
      <c r="AS5" s="32">
        <f>F131</f>
        <v>3.17</v>
      </c>
    </row>
    <row r="6" spans="1:46" ht="15.75" x14ac:dyDescent="0.25">
      <c r="A6" s="16" t="s">
        <v>42</v>
      </c>
      <c r="B6" s="16">
        <v>1.49</v>
      </c>
      <c r="C6" s="16">
        <v>1.74</v>
      </c>
      <c r="D6" s="16">
        <v>1.62</v>
      </c>
      <c r="E6" s="16">
        <f>SUM(B6:D6)</f>
        <v>4.8499999999999996</v>
      </c>
      <c r="F6" s="2">
        <f>AVERAGE(B6:D6)</f>
        <v>1.6166666666666665</v>
      </c>
      <c r="H6" s="10" t="s">
        <v>5</v>
      </c>
      <c r="I6" s="19">
        <f>SUMSQ(B6:D10)-I5</f>
        <v>1.7985733333333442</v>
      </c>
      <c r="M6" s="94"/>
      <c r="W6" s="4" t="s">
        <v>14</v>
      </c>
      <c r="X6" s="3">
        <v>1.6166666666666665</v>
      </c>
      <c r="Y6" s="4" t="s">
        <v>33</v>
      </c>
      <c r="Z6" s="3">
        <v>1.7933333333333332</v>
      </c>
      <c r="AA6" s="4" t="s">
        <v>33</v>
      </c>
      <c r="AB6" s="3">
        <v>2.0133333333333332</v>
      </c>
      <c r="AC6" s="3"/>
      <c r="AD6" s="3"/>
      <c r="AE6" s="4" t="s">
        <v>33</v>
      </c>
      <c r="AF6" s="3">
        <v>2.2233333333333332</v>
      </c>
      <c r="AG6" s="4" t="s">
        <v>33</v>
      </c>
      <c r="AH6" s="3">
        <v>2.8200000000000003</v>
      </c>
      <c r="AI6" s="49" t="s">
        <v>33</v>
      </c>
      <c r="AJ6" s="67">
        <v>3.17</v>
      </c>
      <c r="AK6" s="4" t="s">
        <v>33</v>
      </c>
      <c r="AM6" s="31" t="s">
        <v>43</v>
      </c>
      <c r="AN6" s="32">
        <f t="shared" ref="AN6:AN9" si="0">F7</f>
        <v>1.7366666666666666</v>
      </c>
      <c r="AO6" s="32">
        <f t="shared" ref="AO6:AO9" si="1">F32</f>
        <v>2.08</v>
      </c>
      <c r="AP6" s="32">
        <f t="shared" ref="AP6:AP9" si="2">F57</f>
        <v>2.4666666666666668</v>
      </c>
      <c r="AQ6" s="32">
        <f t="shared" ref="AQ6:AQ9" si="3">F82</f>
        <v>2.8366666666666664</v>
      </c>
      <c r="AR6" s="33">
        <f t="shared" ref="AR6:AR9" si="4">F107</f>
        <v>3.41</v>
      </c>
      <c r="AS6" s="33">
        <f t="shared" ref="AS6:AS9" si="5">F132</f>
        <v>3.5833333333333335</v>
      </c>
      <c r="AT6" s="11"/>
    </row>
    <row r="7" spans="1:46" ht="15.75" x14ac:dyDescent="0.25">
      <c r="A7" s="16" t="s">
        <v>43</v>
      </c>
      <c r="B7" s="16">
        <v>1.52</v>
      </c>
      <c r="C7" s="16">
        <v>1.78</v>
      </c>
      <c r="D7" s="16">
        <v>1.91</v>
      </c>
      <c r="E7" s="16">
        <f>SUM(B7:D7)</f>
        <v>5.21</v>
      </c>
      <c r="F7" s="2">
        <f>AVERAGE(B7:D7)</f>
        <v>1.7366666666666666</v>
      </c>
      <c r="H7" s="10" t="s">
        <v>6</v>
      </c>
      <c r="I7" s="19">
        <f>(SUMSQ(B11:D11)/B14)-I5</f>
        <v>0.10565333333334337</v>
      </c>
      <c r="M7" s="94"/>
      <c r="W7" s="12" t="s">
        <v>15</v>
      </c>
      <c r="X7" s="13">
        <v>1.7366666666666666</v>
      </c>
      <c r="Y7" s="12" t="s">
        <v>33</v>
      </c>
      <c r="Z7" s="13">
        <v>2.08</v>
      </c>
      <c r="AA7" s="12" t="s">
        <v>52</v>
      </c>
      <c r="AB7" s="13">
        <v>2.4666666666666668</v>
      </c>
      <c r="AC7" s="13"/>
      <c r="AD7" s="13"/>
      <c r="AE7" s="12" t="s">
        <v>52</v>
      </c>
      <c r="AF7" s="13">
        <v>2.8366666666666664</v>
      </c>
      <c r="AG7" s="12" t="s">
        <v>52</v>
      </c>
      <c r="AH7" s="13">
        <v>3.41</v>
      </c>
      <c r="AI7" s="27" t="s">
        <v>34</v>
      </c>
      <c r="AJ7" s="68">
        <v>3.5833333333333335</v>
      </c>
      <c r="AK7" s="12" t="s">
        <v>52</v>
      </c>
      <c r="AM7" s="31" t="s">
        <v>44</v>
      </c>
      <c r="AN7" s="32">
        <f t="shared" si="0"/>
        <v>1.9766666666666666</v>
      </c>
      <c r="AO7" s="32">
        <f t="shared" si="1"/>
        <v>2.0500000000000003</v>
      </c>
      <c r="AP7" s="32">
        <f t="shared" si="2"/>
        <v>2.81</v>
      </c>
      <c r="AQ7" s="32">
        <f t="shared" si="3"/>
        <v>2.9633333333333334</v>
      </c>
      <c r="AR7" s="32">
        <f t="shared" si="4"/>
        <v>3.1633333333333336</v>
      </c>
      <c r="AS7" s="32">
        <f t="shared" si="5"/>
        <v>3.3699999999999997</v>
      </c>
      <c r="AT7" s="11"/>
    </row>
    <row r="8" spans="1:46" ht="15.75" x14ac:dyDescent="0.25">
      <c r="A8" s="16" t="s">
        <v>44</v>
      </c>
      <c r="B8" s="16">
        <v>1.73</v>
      </c>
      <c r="C8" s="16">
        <v>2.0699999999999998</v>
      </c>
      <c r="D8" s="16">
        <v>2.13</v>
      </c>
      <c r="E8" s="16">
        <f>SUM(B8:D8)</f>
        <v>5.93</v>
      </c>
      <c r="F8" s="2">
        <f>AVERAGE(B8:D8)</f>
        <v>1.9766666666666666</v>
      </c>
      <c r="H8" s="10" t="s">
        <v>22</v>
      </c>
      <c r="I8" s="19">
        <f>(SUMSQ(E6:E10)/B15)-I5</f>
        <v>1.3009066666666769</v>
      </c>
      <c r="M8" s="94"/>
      <c r="W8" s="12" t="s">
        <v>16</v>
      </c>
      <c r="X8" s="13">
        <v>1.9766666666666666</v>
      </c>
      <c r="Y8" s="12" t="s">
        <v>52</v>
      </c>
      <c r="Z8" s="13">
        <v>2.0500000000000003</v>
      </c>
      <c r="AA8" s="12" t="s">
        <v>52</v>
      </c>
      <c r="AB8" s="13">
        <v>2.81</v>
      </c>
      <c r="AC8" s="13"/>
      <c r="AD8" s="13"/>
      <c r="AE8" s="12" t="s">
        <v>52</v>
      </c>
      <c r="AF8" s="13">
        <v>2.9633333333333334</v>
      </c>
      <c r="AG8" s="12" t="s">
        <v>52</v>
      </c>
      <c r="AH8" s="13">
        <v>3.1633333333333336</v>
      </c>
      <c r="AI8" s="27" t="s">
        <v>52</v>
      </c>
      <c r="AJ8" s="68">
        <v>3.3699999999999997</v>
      </c>
      <c r="AK8" s="12" t="s">
        <v>52</v>
      </c>
      <c r="AM8" s="31" t="s">
        <v>45</v>
      </c>
      <c r="AN8" s="33">
        <f t="shared" si="0"/>
        <v>2.1266666666666665</v>
      </c>
      <c r="AO8" s="33">
        <f t="shared" si="1"/>
        <v>2.3333333333333335</v>
      </c>
      <c r="AP8" s="37">
        <f t="shared" si="2"/>
        <v>3.0233333333333334</v>
      </c>
      <c r="AQ8" s="33">
        <f t="shared" si="3"/>
        <v>3.1666666666666665</v>
      </c>
      <c r="AR8" s="32">
        <f t="shared" si="4"/>
        <v>3.3000000000000003</v>
      </c>
      <c r="AS8" s="32">
        <f t="shared" si="5"/>
        <v>3.5833333333333335</v>
      </c>
      <c r="AT8" s="11"/>
    </row>
    <row r="9" spans="1:46" ht="15.75" x14ac:dyDescent="0.25">
      <c r="A9" s="16" t="s">
        <v>45</v>
      </c>
      <c r="B9" s="16">
        <v>2.12</v>
      </c>
      <c r="C9" s="16">
        <v>1.96</v>
      </c>
      <c r="D9" s="16">
        <v>2.2999999999999998</v>
      </c>
      <c r="E9" s="16">
        <f>SUM(B9:D9)</f>
        <v>6.38</v>
      </c>
      <c r="F9" s="2">
        <f>AVERAGE(B9:D9)</f>
        <v>2.1266666666666665</v>
      </c>
      <c r="H9" s="10" t="s">
        <v>7</v>
      </c>
      <c r="I9" s="19">
        <f>I6-I7-I8</f>
        <v>0.392013333333324</v>
      </c>
      <c r="W9" s="12" t="s">
        <v>17</v>
      </c>
      <c r="X9" s="13">
        <v>2.1266666666666665</v>
      </c>
      <c r="Y9" s="12" t="s">
        <v>52</v>
      </c>
      <c r="Z9" s="13">
        <v>2.3333333333333335</v>
      </c>
      <c r="AA9" s="12" t="s">
        <v>52</v>
      </c>
      <c r="AB9" s="13">
        <v>3.0233333333333334</v>
      </c>
      <c r="AC9" s="13"/>
      <c r="AD9" s="13"/>
      <c r="AE9" s="12" t="s">
        <v>34</v>
      </c>
      <c r="AF9" s="13">
        <v>3.1666666666666665</v>
      </c>
      <c r="AG9" s="12" t="s">
        <v>34</v>
      </c>
      <c r="AH9" s="13">
        <v>3.3000000000000003</v>
      </c>
      <c r="AI9" s="27" t="s">
        <v>52</v>
      </c>
      <c r="AJ9" s="68">
        <v>3.5833333333333335</v>
      </c>
      <c r="AK9" s="12" t="s">
        <v>52</v>
      </c>
      <c r="AM9" s="31" t="s">
        <v>46</v>
      </c>
      <c r="AN9" s="37">
        <f t="shared" si="0"/>
        <v>2.4500000000000002</v>
      </c>
      <c r="AO9" s="37">
        <f t="shared" si="1"/>
        <v>2.6233333333333335</v>
      </c>
      <c r="AP9" s="33">
        <f t="shared" si="2"/>
        <v>3.01</v>
      </c>
      <c r="AQ9" s="37">
        <f t="shared" si="3"/>
        <v>3.2133333333333334</v>
      </c>
      <c r="AR9" s="37">
        <f t="shared" si="4"/>
        <v>3.4166666666666665</v>
      </c>
      <c r="AS9" s="37">
        <f t="shared" si="5"/>
        <v>3.6833333333333336</v>
      </c>
      <c r="AT9" s="11"/>
    </row>
    <row r="10" spans="1:46" ht="15.75" x14ac:dyDescent="0.25">
      <c r="A10" s="16" t="s">
        <v>46</v>
      </c>
      <c r="B10" s="16">
        <v>2.74</v>
      </c>
      <c r="C10" s="16">
        <v>2.0699999999999998</v>
      </c>
      <c r="D10" s="16">
        <v>2.54</v>
      </c>
      <c r="E10" s="16">
        <f>SUM(B10:D10)</f>
        <v>7.3500000000000005</v>
      </c>
      <c r="F10" s="2">
        <f>AVERAGE(B10:D10)</f>
        <v>2.4500000000000002</v>
      </c>
      <c r="W10" s="14" t="s">
        <v>18</v>
      </c>
      <c r="X10" s="15">
        <v>2.4500000000000002</v>
      </c>
      <c r="Y10" s="14" t="s">
        <v>34</v>
      </c>
      <c r="Z10" s="15">
        <v>2.6233333333333335</v>
      </c>
      <c r="AA10" s="14" t="s">
        <v>34</v>
      </c>
      <c r="AB10" s="15">
        <v>3.01</v>
      </c>
      <c r="AC10" s="15"/>
      <c r="AD10" s="15"/>
      <c r="AE10" s="14" t="s">
        <v>34</v>
      </c>
      <c r="AF10" s="15">
        <v>3.2133333333333334</v>
      </c>
      <c r="AG10" s="14" t="s">
        <v>34</v>
      </c>
      <c r="AH10" s="15">
        <v>3.4166666666666665</v>
      </c>
      <c r="AI10" s="50" t="s">
        <v>34</v>
      </c>
      <c r="AJ10" s="69">
        <v>3.6833333333333336</v>
      </c>
      <c r="AK10" s="14" t="s">
        <v>34</v>
      </c>
      <c r="AN10" s="11"/>
      <c r="AO10" s="11"/>
      <c r="AP10" s="11"/>
      <c r="AQ10" s="11"/>
      <c r="AR10" s="11"/>
      <c r="AS10" s="11"/>
      <c r="AT10" s="11"/>
    </row>
    <row r="11" spans="1:46" ht="15.75" x14ac:dyDescent="0.25">
      <c r="A11" s="16" t="s">
        <v>3</v>
      </c>
      <c r="B11" s="16">
        <f>SUM(B6:B10)</f>
        <v>9.6000000000000014</v>
      </c>
      <c r="C11" s="16">
        <f t="shared" ref="C11:D11" si="6">SUM(C6:C10)</f>
        <v>9.6199999999999992</v>
      </c>
      <c r="D11" s="16">
        <f t="shared" si="6"/>
        <v>10.5</v>
      </c>
      <c r="E11" s="18">
        <f>SUM(E6:E10)</f>
        <v>29.72</v>
      </c>
      <c r="F11" s="8"/>
      <c r="W11" s="48" t="s">
        <v>30</v>
      </c>
      <c r="X11" s="96">
        <v>0.62</v>
      </c>
      <c r="Y11" s="96"/>
      <c r="Z11" s="96">
        <v>0.62</v>
      </c>
      <c r="AA11" s="96"/>
      <c r="AB11" s="96">
        <v>0.81</v>
      </c>
      <c r="AC11" s="96"/>
      <c r="AD11" s="96"/>
      <c r="AE11" s="96"/>
      <c r="AF11" s="96">
        <v>0.74</v>
      </c>
      <c r="AG11" s="96"/>
      <c r="AH11" s="96">
        <v>0.54</v>
      </c>
      <c r="AI11" s="96"/>
      <c r="AJ11" s="96">
        <v>0.46</v>
      </c>
      <c r="AK11" s="96"/>
      <c r="AN11" s="11"/>
      <c r="AO11" s="11"/>
      <c r="AP11" s="11"/>
      <c r="AQ11" s="11"/>
      <c r="AR11" s="11"/>
      <c r="AS11" s="11"/>
      <c r="AT11" s="11"/>
    </row>
    <row r="12" spans="1:46" ht="15" customHeight="1" x14ac:dyDescent="0.25">
      <c r="AN12" s="11"/>
      <c r="AO12" s="11"/>
      <c r="AP12" s="11"/>
      <c r="AQ12" s="11"/>
      <c r="AR12" s="11"/>
      <c r="AS12" s="11"/>
      <c r="AT12" s="11"/>
    </row>
    <row r="13" spans="1:46" ht="15.75" x14ac:dyDescent="0.25">
      <c r="C13" s="11"/>
      <c r="D13" s="11"/>
      <c r="E13" s="11"/>
    </row>
    <row r="14" spans="1:46" ht="15.75" x14ac:dyDescent="0.25">
      <c r="A14" s="7" t="s">
        <v>20</v>
      </c>
      <c r="B14" s="21">
        <v>5</v>
      </c>
    </row>
    <row r="15" spans="1:46" ht="15.75" x14ac:dyDescent="0.25">
      <c r="A15" s="7" t="s">
        <v>21</v>
      </c>
      <c r="B15" s="21">
        <v>3</v>
      </c>
      <c r="G15" s="90" t="s">
        <v>8</v>
      </c>
      <c r="H15" s="90" t="s">
        <v>9</v>
      </c>
      <c r="I15" s="90" t="s">
        <v>10</v>
      </c>
      <c r="J15" s="90" t="s">
        <v>11</v>
      </c>
      <c r="K15" s="90" t="s">
        <v>23</v>
      </c>
      <c r="L15" s="92" t="s">
        <v>24</v>
      </c>
      <c r="M15" s="95"/>
      <c r="N15" s="90" t="s">
        <v>25</v>
      </c>
    </row>
    <row r="16" spans="1:46" ht="15.75" x14ac:dyDescent="0.25">
      <c r="G16" s="91"/>
      <c r="H16" s="91"/>
      <c r="I16" s="91"/>
      <c r="J16" s="91"/>
      <c r="K16" s="91"/>
      <c r="L16" s="1">
        <v>0.05</v>
      </c>
      <c r="M16" s="1">
        <v>0.01</v>
      </c>
      <c r="N16" s="91"/>
      <c r="P16" s="40" t="s">
        <v>28</v>
      </c>
      <c r="Q16" s="40" t="s">
        <v>29</v>
      </c>
      <c r="R16" s="40" t="s">
        <v>30</v>
      </c>
      <c r="S16" s="5"/>
    </row>
    <row r="17" spans="1:34" ht="15.75" x14ac:dyDescent="0.25">
      <c r="G17" s="16" t="s">
        <v>26</v>
      </c>
      <c r="H17" s="16">
        <f>B15-1</f>
        <v>2</v>
      </c>
      <c r="I17" s="2">
        <f>I7</f>
        <v>0.10565333333334337</v>
      </c>
      <c r="J17" s="2">
        <f>I17/H17</f>
        <v>5.2826666666671684E-2</v>
      </c>
      <c r="K17" s="2">
        <f>J17/J19</f>
        <v>1.0780585694365419</v>
      </c>
      <c r="L17" s="2">
        <f>FINV(L16,H17,H19)</f>
        <v>4.4589701075245118</v>
      </c>
      <c r="M17" s="2">
        <f>FINV(M16,H17,H19)</f>
        <v>8.6491106406735145</v>
      </c>
      <c r="N17" s="16" t="str">
        <f>IF(K17&lt;L17,"TN",IF(K17&lt;M17,"*","**"))</f>
        <v>TN</v>
      </c>
      <c r="P17" s="2">
        <f>SQRT(J19/B15)</f>
        <v>0.12780410356826771</v>
      </c>
      <c r="Q17" s="40">
        <v>4.8899999999999997</v>
      </c>
      <c r="R17" s="2">
        <f>P17*Q17</f>
        <v>0.62496206644882912</v>
      </c>
      <c r="S17" s="5"/>
    </row>
    <row r="18" spans="1:34" ht="15.75" x14ac:dyDescent="0.25">
      <c r="G18" s="16" t="s">
        <v>20</v>
      </c>
      <c r="H18" s="16">
        <f>B14-1</f>
        <v>4</v>
      </c>
      <c r="I18" s="2">
        <f>I8</f>
        <v>1.3009066666666769</v>
      </c>
      <c r="J18" s="2">
        <f>I18/H18</f>
        <v>0.32522666666666922</v>
      </c>
      <c r="K18" s="2">
        <f>J18/J19</f>
        <v>6.6370531614573034</v>
      </c>
      <c r="L18" s="2">
        <f>FINV(L16,H18,H19)</f>
        <v>3.8378533545558975</v>
      </c>
      <c r="M18" s="2">
        <f>FINV(M16,H18,H19)</f>
        <v>7.006076622955586</v>
      </c>
      <c r="N18" s="16" t="str">
        <f>IF(K18&lt;L18,"TN",IF(K18&lt;M18,"*","**"))</f>
        <v>*</v>
      </c>
      <c r="P18" s="5"/>
      <c r="Q18" s="5"/>
      <c r="R18" s="5"/>
      <c r="S18" s="5"/>
    </row>
    <row r="19" spans="1:34" ht="15.75" x14ac:dyDescent="0.25">
      <c r="G19" s="16" t="s">
        <v>27</v>
      </c>
      <c r="H19" s="16">
        <f>H17*H18</f>
        <v>8</v>
      </c>
      <c r="I19" s="2">
        <f>I9</f>
        <v>0.392013333333324</v>
      </c>
      <c r="J19" s="2">
        <f>I19/H19</f>
        <v>4.90016666666655E-2</v>
      </c>
      <c r="K19" s="6"/>
      <c r="L19" s="6"/>
      <c r="M19" s="6"/>
      <c r="N19" s="17"/>
      <c r="O19" s="23"/>
      <c r="P19" s="40" t="s">
        <v>20</v>
      </c>
      <c r="Q19" s="40" t="s">
        <v>19</v>
      </c>
      <c r="R19" s="40" t="s">
        <v>31</v>
      </c>
      <c r="S19" s="40" t="s">
        <v>32</v>
      </c>
    </row>
    <row r="20" spans="1:34" ht="15.75" x14ac:dyDescent="0.25">
      <c r="G20" s="16" t="s">
        <v>3</v>
      </c>
      <c r="H20" s="16">
        <f>SUM(H17:H19)</f>
        <v>14</v>
      </c>
      <c r="I20" s="2">
        <f>I6</f>
        <v>1.7985733333333442</v>
      </c>
      <c r="J20" s="6"/>
      <c r="K20" s="6"/>
      <c r="L20" s="6"/>
      <c r="M20" s="6"/>
      <c r="N20" s="17"/>
      <c r="O20" s="23"/>
      <c r="P20" s="40" t="s">
        <v>42</v>
      </c>
      <c r="Q20" s="2">
        <v>1.6166666666666665</v>
      </c>
      <c r="R20" s="2">
        <f>Q20+R17</f>
        <v>2.2416287331154958</v>
      </c>
      <c r="S20" s="40" t="s">
        <v>33</v>
      </c>
    </row>
    <row r="21" spans="1:34" ht="15.75" x14ac:dyDescent="0.25">
      <c r="G21" s="9"/>
      <c r="H21" s="9"/>
      <c r="I21" s="9"/>
      <c r="J21" s="9"/>
      <c r="K21" s="9"/>
      <c r="L21" s="9"/>
      <c r="M21" s="9"/>
      <c r="N21" s="9"/>
      <c r="P21" s="40" t="s">
        <v>43</v>
      </c>
      <c r="Q21" s="2">
        <v>1.7366666666666666</v>
      </c>
      <c r="R21" s="2">
        <f>Q21+R17</f>
        <v>2.3616287331154959</v>
      </c>
      <c r="S21" s="40" t="s">
        <v>33</v>
      </c>
    </row>
    <row r="22" spans="1:34" ht="15.75" x14ac:dyDescent="0.25">
      <c r="P22" s="40" t="s">
        <v>44</v>
      </c>
      <c r="Q22" s="2">
        <v>1.9766666666666666</v>
      </c>
      <c r="R22" s="2">
        <f>Q22+R17</f>
        <v>2.6016287331154957</v>
      </c>
      <c r="S22" s="40" t="s">
        <v>52</v>
      </c>
    </row>
    <row r="23" spans="1:34" ht="15.75" x14ac:dyDescent="0.25">
      <c r="P23" s="40" t="s">
        <v>45</v>
      </c>
      <c r="Q23" s="2">
        <v>2.1266666666666665</v>
      </c>
      <c r="R23" s="2"/>
      <c r="S23" s="40" t="s">
        <v>52</v>
      </c>
    </row>
    <row r="24" spans="1:34" ht="15.75" x14ac:dyDescent="0.25">
      <c r="P24" s="40" t="s">
        <v>46</v>
      </c>
      <c r="Q24" s="2">
        <v>2.4500000000000002</v>
      </c>
      <c r="R24" s="2"/>
      <c r="S24" s="40" t="s">
        <v>34</v>
      </c>
    </row>
    <row r="25" spans="1:34" ht="15.75" x14ac:dyDescent="0.25">
      <c r="P25" s="5"/>
      <c r="Q25" s="5"/>
      <c r="R25" s="5"/>
      <c r="S25" s="5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</row>
    <row r="26" spans="1:34" s="23" customFormat="1" x14ac:dyDescent="0.25">
      <c r="P26" s="24"/>
      <c r="Q26" s="24"/>
      <c r="R26" s="24"/>
      <c r="S26" s="24"/>
    </row>
    <row r="27" spans="1:34" s="26" customFormat="1" ht="15" customHeight="1" x14ac:dyDescent="0.2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5"/>
      <c r="U27" s="25"/>
    </row>
    <row r="28" spans="1:34" ht="15" customHeight="1" x14ac:dyDescent="0.2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27"/>
      <c r="U28" s="27"/>
    </row>
    <row r="29" spans="1:34" ht="15" customHeight="1" x14ac:dyDescent="0.25">
      <c r="A29" s="90" t="s">
        <v>20</v>
      </c>
      <c r="B29" s="92" t="s">
        <v>21</v>
      </c>
      <c r="C29" s="93"/>
      <c r="D29" s="93"/>
      <c r="E29" s="90" t="s">
        <v>3</v>
      </c>
      <c r="F29" s="90" t="s">
        <v>19</v>
      </c>
      <c r="P29" s="11"/>
      <c r="Q29" s="11"/>
      <c r="R29" s="11"/>
      <c r="S29" s="11"/>
      <c r="T29" s="27"/>
      <c r="U29" s="27"/>
    </row>
    <row r="30" spans="1:34" ht="15" customHeight="1" x14ac:dyDescent="0.25">
      <c r="A30" s="91"/>
      <c r="B30" s="16" t="s">
        <v>0</v>
      </c>
      <c r="C30" s="16" t="s">
        <v>1</v>
      </c>
      <c r="D30" s="16" t="s">
        <v>2</v>
      </c>
      <c r="E30" s="91"/>
      <c r="F30" s="91"/>
      <c r="H30" s="10" t="s">
        <v>4</v>
      </c>
      <c r="I30" s="19">
        <f>(E36^2)/(B39*B40)</f>
        <v>71.024640000000005</v>
      </c>
      <c r="M30" s="94">
        <v>14</v>
      </c>
      <c r="N30" s="94"/>
      <c r="P30" s="11"/>
      <c r="Q30" s="11"/>
      <c r="R30" s="11"/>
      <c r="S30" s="11"/>
      <c r="T30" s="27"/>
      <c r="U30" s="27"/>
    </row>
    <row r="31" spans="1:34" ht="15" customHeight="1" x14ac:dyDescent="0.25">
      <c r="A31" s="16" t="s">
        <v>42</v>
      </c>
      <c r="B31" s="16">
        <v>1.94</v>
      </c>
      <c r="C31" s="16">
        <v>1.52</v>
      </c>
      <c r="D31" s="16">
        <v>1.92</v>
      </c>
      <c r="E31" s="16">
        <f>SUM(B31:D31)</f>
        <v>5.38</v>
      </c>
      <c r="F31" s="2">
        <f>AVERAGE(B31:D31)</f>
        <v>1.7933333333333332</v>
      </c>
      <c r="H31" s="10" t="s">
        <v>5</v>
      </c>
      <c r="I31" s="19">
        <f>SUMSQ(B31:D35)-I30</f>
        <v>1.6821599999999961</v>
      </c>
      <c r="M31" s="94"/>
      <c r="N31" s="94"/>
      <c r="P31" s="11"/>
      <c r="Q31" s="11"/>
      <c r="R31" s="11"/>
      <c r="S31" s="11"/>
      <c r="T31" s="27"/>
      <c r="U31" s="27"/>
    </row>
    <row r="32" spans="1:34" ht="15" customHeight="1" x14ac:dyDescent="0.25">
      <c r="A32" s="16" t="s">
        <v>43</v>
      </c>
      <c r="B32" s="16">
        <v>2.04</v>
      </c>
      <c r="C32" s="16">
        <v>2.0299999999999998</v>
      </c>
      <c r="D32" s="16">
        <v>2.17</v>
      </c>
      <c r="E32" s="16">
        <f>SUM(B32:D32)</f>
        <v>6.24</v>
      </c>
      <c r="F32" s="2">
        <f>AVERAGE(B32:D32)</f>
        <v>2.08</v>
      </c>
      <c r="H32" s="10" t="s">
        <v>6</v>
      </c>
      <c r="I32" s="19">
        <f>(SUMSQ(B36:D36)/B39)-I30</f>
        <v>0.11124000000000933</v>
      </c>
      <c r="M32" s="94"/>
      <c r="N32" s="94"/>
      <c r="P32" s="11"/>
      <c r="Q32" s="11"/>
      <c r="R32" s="11"/>
      <c r="S32" s="11"/>
      <c r="T32" s="27"/>
      <c r="U32" s="27"/>
    </row>
    <row r="33" spans="1:21" ht="15" customHeight="1" x14ac:dyDescent="0.25">
      <c r="A33" s="16" t="s">
        <v>44</v>
      </c>
      <c r="B33" s="16">
        <v>2.31</v>
      </c>
      <c r="C33" s="16">
        <v>1.86</v>
      </c>
      <c r="D33" s="16">
        <v>1.98</v>
      </c>
      <c r="E33" s="16">
        <f>SUM(B33:D33)</f>
        <v>6.15</v>
      </c>
      <c r="F33" s="2">
        <f>AVERAGE(B33:D33)</f>
        <v>2.0500000000000003</v>
      </c>
      <c r="H33" s="10" t="s">
        <v>22</v>
      </c>
      <c r="I33" s="19">
        <f>(SUMSQ(E31:E35)/B40)-I30</f>
        <v>1.1891600000000011</v>
      </c>
      <c r="M33" s="94"/>
      <c r="N33" s="94"/>
      <c r="P33" s="11"/>
      <c r="Q33" s="11"/>
      <c r="R33" s="11"/>
      <c r="S33" s="11"/>
      <c r="T33" s="27"/>
      <c r="U33" s="27"/>
    </row>
    <row r="34" spans="1:21" ht="15" customHeight="1" x14ac:dyDescent="0.25">
      <c r="A34" s="16" t="s">
        <v>45</v>
      </c>
      <c r="B34" s="16">
        <v>2.4700000000000002</v>
      </c>
      <c r="C34" s="16">
        <v>2.3199999999999998</v>
      </c>
      <c r="D34" s="16">
        <v>2.21</v>
      </c>
      <c r="E34" s="16">
        <f>SUM(B34:D34)</f>
        <v>7</v>
      </c>
      <c r="F34" s="2">
        <f>AVERAGE(B34:D34)</f>
        <v>2.3333333333333335</v>
      </c>
      <c r="H34" s="10" t="s">
        <v>7</v>
      </c>
      <c r="I34" s="19">
        <f>I31-I32-I33</f>
        <v>0.38175999999998567</v>
      </c>
      <c r="M34" s="94"/>
      <c r="N34" s="94"/>
      <c r="P34" s="11"/>
      <c r="Q34" s="11"/>
      <c r="R34" s="11"/>
      <c r="S34" s="11"/>
      <c r="T34" s="27"/>
      <c r="U34" s="27"/>
    </row>
    <row r="35" spans="1:21" ht="15" customHeight="1" x14ac:dyDescent="0.25">
      <c r="A35" s="16" t="s">
        <v>46</v>
      </c>
      <c r="B35" s="16">
        <v>2.33</v>
      </c>
      <c r="C35" s="16">
        <v>2.5499999999999998</v>
      </c>
      <c r="D35" s="16">
        <v>2.99</v>
      </c>
      <c r="E35" s="16">
        <f>SUM(B35:D35)</f>
        <v>7.87</v>
      </c>
      <c r="F35" s="2">
        <f>AVERAGE(B35:D35)</f>
        <v>2.6233333333333335</v>
      </c>
      <c r="P35" s="11"/>
      <c r="Q35" s="11"/>
      <c r="R35" s="11"/>
      <c r="S35" s="11"/>
      <c r="T35" s="27"/>
      <c r="U35" s="27"/>
    </row>
    <row r="36" spans="1:21" ht="15" customHeight="1" x14ac:dyDescent="0.25">
      <c r="A36" s="16" t="s">
        <v>3</v>
      </c>
      <c r="B36" s="16">
        <f>SUM(B31:B35)</f>
        <v>11.09</v>
      </c>
      <c r="C36" s="16">
        <f t="shared" ref="C36:D36" si="7">SUM(C31:C35)</f>
        <v>10.280000000000001</v>
      </c>
      <c r="D36" s="16">
        <f t="shared" si="7"/>
        <v>11.270000000000001</v>
      </c>
      <c r="E36" s="18">
        <f>SUM(E31:E35)</f>
        <v>32.64</v>
      </c>
      <c r="F36" s="8"/>
      <c r="P36" s="11"/>
      <c r="Q36" s="11"/>
      <c r="R36" s="11"/>
      <c r="S36" s="11"/>
      <c r="T36" s="27"/>
      <c r="U36" s="27"/>
    </row>
    <row r="37" spans="1:21" ht="15" customHeight="1" x14ac:dyDescent="0.25">
      <c r="P37" s="11"/>
      <c r="Q37" s="11"/>
      <c r="R37" s="11"/>
      <c r="S37" s="11"/>
      <c r="T37" s="27"/>
      <c r="U37" s="27"/>
    </row>
    <row r="38" spans="1:21" ht="15" customHeight="1" x14ac:dyDescent="0.25">
      <c r="C38" s="12"/>
      <c r="D38" s="12"/>
      <c r="E38" s="12"/>
      <c r="F38" s="27"/>
      <c r="P38" s="11"/>
      <c r="Q38" s="11"/>
      <c r="R38" s="11"/>
      <c r="S38" s="11"/>
      <c r="T38" s="27"/>
      <c r="U38" s="27"/>
    </row>
    <row r="39" spans="1:21" ht="15" customHeight="1" x14ac:dyDescent="0.25">
      <c r="A39" s="7" t="s">
        <v>20</v>
      </c>
      <c r="B39" s="21">
        <v>5</v>
      </c>
      <c r="P39" s="11"/>
      <c r="Q39" s="11"/>
      <c r="R39" s="11"/>
      <c r="S39" s="11"/>
      <c r="T39" s="27"/>
      <c r="U39" s="27"/>
    </row>
    <row r="40" spans="1:21" ht="15" customHeight="1" x14ac:dyDescent="0.25">
      <c r="A40" s="7" t="s">
        <v>21</v>
      </c>
      <c r="B40" s="21">
        <v>3</v>
      </c>
      <c r="G40" s="90" t="s">
        <v>8</v>
      </c>
      <c r="H40" s="90" t="s">
        <v>9</v>
      </c>
      <c r="I40" s="90" t="s">
        <v>10</v>
      </c>
      <c r="J40" s="90" t="s">
        <v>11</v>
      </c>
      <c r="K40" s="90" t="s">
        <v>23</v>
      </c>
      <c r="L40" s="92" t="s">
        <v>24</v>
      </c>
      <c r="M40" s="95"/>
      <c r="N40" s="90" t="s">
        <v>25</v>
      </c>
      <c r="P40" s="11"/>
      <c r="Q40" s="11"/>
      <c r="R40" s="11"/>
      <c r="S40" s="11"/>
      <c r="T40" s="27"/>
      <c r="U40" s="27"/>
    </row>
    <row r="41" spans="1:21" ht="15" customHeight="1" x14ac:dyDescent="0.25">
      <c r="G41" s="91"/>
      <c r="H41" s="91"/>
      <c r="I41" s="91"/>
      <c r="J41" s="91"/>
      <c r="K41" s="91"/>
      <c r="L41" s="1">
        <v>0.05</v>
      </c>
      <c r="M41" s="1">
        <v>0.01</v>
      </c>
      <c r="N41" s="91"/>
      <c r="P41" s="40" t="s">
        <v>28</v>
      </c>
      <c r="Q41" s="40" t="s">
        <v>29</v>
      </c>
      <c r="R41" s="40" t="s">
        <v>30</v>
      </c>
      <c r="S41" s="5"/>
      <c r="T41" s="27"/>
      <c r="U41" s="27"/>
    </row>
    <row r="42" spans="1:21" ht="15" customHeight="1" x14ac:dyDescent="0.25">
      <c r="G42" s="16" t="s">
        <v>26</v>
      </c>
      <c r="H42" s="16">
        <f>B40-1</f>
        <v>2</v>
      </c>
      <c r="I42" s="2">
        <f>I32</f>
        <v>0.11124000000000933</v>
      </c>
      <c r="J42" s="2">
        <f>I42/H42</f>
        <v>5.5620000000004666E-2</v>
      </c>
      <c r="K42" s="2">
        <f>J42/J44</f>
        <v>1.1655490360437291</v>
      </c>
      <c r="L42" s="2">
        <f>FINV(L41,H42,H44)</f>
        <v>4.4589701075245118</v>
      </c>
      <c r="M42" s="2">
        <f>FINV(M41,H42,H44)</f>
        <v>8.6491106406735145</v>
      </c>
      <c r="N42" s="16" t="str">
        <f>IF(K42&lt;L42,"TN",IF(K42&lt;M42,"*","**"))</f>
        <v>TN</v>
      </c>
      <c r="P42" s="2">
        <f>SQRT(J44/B40)</f>
        <v>0.12612163441165067</v>
      </c>
      <c r="Q42" s="40">
        <v>4.8899999999999997</v>
      </c>
      <c r="R42" s="2">
        <f>P42*Q42</f>
        <v>0.61673479227297168</v>
      </c>
      <c r="S42" s="5"/>
      <c r="T42" s="27"/>
      <c r="U42" s="27"/>
    </row>
    <row r="43" spans="1:21" ht="15" customHeight="1" x14ac:dyDescent="0.25">
      <c r="G43" s="16" t="s">
        <v>20</v>
      </c>
      <c r="H43" s="16">
        <f>B39-1</f>
        <v>4</v>
      </c>
      <c r="I43" s="2">
        <f>I33</f>
        <v>1.1891600000000011</v>
      </c>
      <c r="J43" s="2">
        <f>I43/H43</f>
        <v>0.29729000000000028</v>
      </c>
      <c r="K43" s="2">
        <f>J43/J44</f>
        <v>6.229882648784816</v>
      </c>
      <c r="L43" s="2">
        <f>FINV(L41,H43,H44)</f>
        <v>3.8378533545558975</v>
      </c>
      <c r="M43" s="2">
        <f>FINV(M41,H43,H44)</f>
        <v>7.006076622955586</v>
      </c>
      <c r="N43" s="16" t="str">
        <f>IF(K43&lt;L43,"TN",IF(K43&lt;M43,"*","**"))</f>
        <v>*</v>
      </c>
      <c r="P43" s="5"/>
      <c r="Q43" s="5"/>
      <c r="R43" s="5"/>
      <c r="S43" s="5"/>
      <c r="T43" s="27"/>
      <c r="U43" s="27"/>
    </row>
    <row r="44" spans="1:21" ht="15" customHeight="1" x14ac:dyDescent="0.25">
      <c r="G44" s="16" t="s">
        <v>27</v>
      </c>
      <c r="H44" s="16">
        <f>H42*H43</f>
        <v>8</v>
      </c>
      <c r="I44" s="2">
        <f>I34</f>
        <v>0.38175999999998567</v>
      </c>
      <c r="J44" s="2">
        <f>I44/H44</f>
        <v>4.7719999999998208E-2</v>
      </c>
      <c r="K44" s="6"/>
      <c r="L44" s="6"/>
      <c r="M44" s="6"/>
      <c r="N44" s="17"/>
      <c r="O44" s="23"/>
      <c r="P44" s="40" t="s">
        <v>20</v>
      </c>
      <c r="Q44" s="40" t="s">
        <v>19</v>
      </c>
      <c r="R44" s="40" t="s">
        <v>31</v>
      </c>
      <c r="S44" s="40" t="s">
        <v>32</v>
      </c>
      <c r="T44" s="27"/>
      <c r="U44" s="27"/>
    </row>
    <row r="45" spans="1:21" ht="15" customHeight="1" x14ac:dyDescent="0.25">
      <c r="G45" s="16" t="s">
        <v>3</v>
      </c>
      <c r="H45" s="16">
        <f>SUM(H42:H44)</f>
        <v>14</v>
      </c>
      <c r="I45" s="2">
        <f>I31</f>
        <v>1.6821599999999961</v>
      </c>
      <c r="J45" s="6"/>
      <c r="K45" s="6"/>
      <c r="L45" s="6"/>
      <c r="M45" s="6"/>
      <c r="N45" s="17"/>
      <c r="O45" s="23"/>
      <c r="P45" s="40" t="s">
        <v>42</v>
      </c>
      <c r="Q45" s="2">
        <v>1.7933333333333299</v>
      </c>
      <c r="R45" s="2">
        <f>Q45+R42</f>
        <v>2.4100681256063017</v>
      </c>
      <c r="S45" s="40" t="s">
        <v>33</v>
      </c>
      <c r="T45" s="27"/>
      <c r="U45" s="27"/>
    </row>
    <row r="46" spans="1:21" ht="15" customHeight="1" x14ac:dyDescent="0.25">
      <c r="G46" s="9"/>
      <c r="H46" s="9"/>
      <c r="I46" s="9"/>
      <c r="J46" s="9"/>
      <c r="K46" s="9"/>
      <c r="L46" s="9"/>
      <c r="M46" s="9"/>
      <c r="N46" s="9"/>
      <c r="P46" s="40" t="s">
        <v>43</v>
      </c>
      <c r="Q46" s="2">
        <v>2.08</v>
      </c>
      <c r="R46" s="2">
        <f>Q46+R42</f>
        <v>2.6967347922729719</v>
      </c>
      <c r="S46" s="40" t="s">
        <v>52</v>
      </c>
      <c r="T46" s="27"/>
      <c r="U46" s="27"/>
    </row>
    <row r="47" spans="1:21" ht="15" customHeight="1" x14ac:dyDescent="0.25">
      <c r="P47" s="40" t="s">
        <v>44</v>
      </c>
      <c r="Q47" s="2">
        <v>2.0500000000000003</v>
      </c>
      <c r="R47" s="2"/>
      <c r="S47" s="40" t="s">
        <v>52</v>
      </c>
      <c r="T47" s="27"/>
      <c r="U47" s="27"/>
    </row>
    <row r="48" spans="1:21" ht="15" customHeight="1" x14ac:dyDescent="0.25">
      <c r="P48" s="40" t="s">
        <v>45</v>
      </c>
      <c r="Q48" s="2">
        <v>2.3333333333333335</v>
      </c>
      <c r="R48" s="2"/>
      <c r="S48" s="40" t="s">
        <v>52</v>
      </c>
      <c r="T48" s="27"/>
      <c r="U48" s="27"/>
    </row>
    <row r="49" spans="1:21" ht="15" customHeight="1" x14ac:dyDescent="0.25">
      <c r="P49" s="40" t="s">
        <v>46</v>
      </c>
      <c r="Q49" s="2">
        <v>2.6233333333333335</v>
      </c>
      <c r="R49" s="2"/>
      <c r="S49" s="40" t="s">
        <v>34</v>
      </c>
      <c r="T49" s="27"/>
      <c r="U49" s="27"/>
    </row>
    <row r="50" spans="1:21" ht="15" customHeight="1" x14ac:dyDescent="0.25">
      <c r="P50" s="11"/>
      <c r="Q50" s="11"/>
      <c r="R50" s="11"/>
      <c r="S50" s="11"/>
      <c r="T50" s="27"/>
      <c r="U50" s="27"/>
    </row>
    <row r="51" spans="1:21" ht="15" customHeight="1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11"/>
      <c r="Q51" s="11"/>
      <c r="R51" s="11"/>
      <c r="S51" s="11"/>
      <c r="T51" s="27"/>
      <c r="U51" s="27"/>
    </row>
    <row r="52" spans="1:21" s="26" customFormat="1" ht="15" customHeight="1" x14ac:dyDescent="0.2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5"/>
      <c r="U52" s="25"/>
    </row>
    <row r="53" spans="1:21" ht="15" customHeight="1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27"/>
      <c r="U53" s="27"/>
    </row>
    <row r="54" spans="1:21" ht="15" customHeight="1" x14ac:dyDescent="0.25">
      <c r="A54" s="90" t="s">
        <v>20</v>
      </c>
      <c r="B54" s="92" t="s">
        <v>21</v>
      </c>
      <c r="C54" s="93"/>
      <c r="D54" s="93"/>
      <c r="E54" s="90" t="s">
        <v>3</v>
      </c>
      <c r="F54" s="90" t="s">
        <v>19</v>
      </c>
      <c r="O54" s="11"/>
      <c r="P54" s="11"/>
      <c r="Q54" s="11"/>
      <c r="R54" s="11"/>
      <c r="S54" s="11"/>
      <c r="T54" s="27"/>
      <c r="U54" s="27"/>
    </row>
    <row r="55" spans="1:21" ht="15" customHeight="1" x14ac:dyDescent="0.25">
      <c r="A55" s="91"/>
      <c r="B55" s="16" t="s">
        <v>0</v>
      </c>
      <c r="C55" s="16" t="s">
        <v>1</v>
      </c>
      <c r="D55" s="16" t="s">
        <v>2</v>
      </c>
      <c r="E55" s="91"/>
      <c r="F55" s="91"/>
      <c r="H55" s="10" t="s">
        <v>4</v>
      </c>
      <c r="I55" s="19">
        <f>(E61^2)/(B64*B65)</f>
        <v>106.50672666666667</v>
      </c>
      <c r="M55" s="94">
        <v>21</v>
      </c>
      <c r="N55" s="94"/>
      <c r="O55" s="11"/>
      <c r="P55" s="11"/>
      <c r="Q55" s="11"/>
      <c r="R55" s="11"/>
      <c r="S55" s="11"/>
      <c r="T55" s="27"/>
      <c r="U55" s="27"/>
    </row>
    <row r="56" spans="1:21" ht="15" customHeight="1" x14ac:dyDescent="0.25">
      <c r="A56" s="16" t="s">
        <v>42</v>
      </c>
      <c r="B56" s="16">
        <v>1.93</v>
      </c>
      <c r="C56" s="16">
        <v>2.11</v>
      </c>
      <c r="D56" s="16">
        <v>2</v>
      </c>
      <c r="E56" s="16">
        <f>SUM(B56:D56)</f>
        <v>6.04</v>
      </c>
      <c r="F56" s="2">
        <f>AVERAGE(B56:D56)</f>
        <v>2.0133333333333332</v>
      </c>
      <c r="H56" s="10" t="s">
        <v>5</v>
      </c>
      <c r="I56" s="19">
        <f>SUMSQ(B56:D60)-I55</f>
        <v>2.9883733333333282</v>
      </c>
      <c r="M56" s="94"/>
      <c r="N56" s="94"/>
      <c r="O56" s="11"/>
      <c r="P56" s="11"/>
      <c r="Q56" s="11"/>
      <c r="R56" s="11"/>
      <c r="S56" s="11"/>
      <c r="T56" s="27"/>
      <c r="U56" s="27"/>
    </row>
    <row r="57" spans="1:21" ht="15" customHeight="1" x14ac:dyDescent="0.25">
      <c r="A57" s="16" t="s">
        <v>43</v>
      </c>
      <c r="B57" s="16">
        <v>2.34</v>
      </c>
      <c r="C57" s="16">
        <v>2.4900000000000002</v>
      </c>
      <c r="D57" s="16">
        <v>2.57</v>
      </c>
      <c r="E57" s="16">
        <f>SUM(B57:D57)</f>
        <v>7.4</v>
      </c>
      <c r="F57" s="2">
        <f>AVERAGE(B57:D57)</f>
        <v>2.4666666666666668</v>
      </c>
      <c r="H57" s="10" t="s">
        <v>6</v>
      </c>
      <c r="I57" s="19">
        <f>(SUMSQ(B61:D61)/B64)-I55</f>
        <v>0.13129333333331772</v>
      </c>
      <c r="M57" s="94"/>
      <c r="N57" s="94"/>
      <c r="O57" s="11"/>
      <c r="P57" s="11"/>
      <c r="Q57" s="11"/>
      <c r="R57" s="11"/>
      <c r="S57" s="11"/>
      <c r="T57" s="27"/>
      <c r="U57" s="27"/>
    </row>
    <row r="58" spans="1:21" ht="15" customHeight="1" x14ac:dyDescent="0.25">
      <c r="A58" s="16" t="s">
        <v>44</v>
      </c>
      <c r="B58" s="16">
        <v>3.23</v>
      </c>
      <c r="C58" s="16">
        <v>2.86</v>
      </c>
      <c r="D58" s="16">
        <v>2.34</v>
      </c>
      <c r="E58" s="16">
        <f>SUM(B58:D58)</f>
        <v>8.43</v>
      </c>
      <c r="F58" s="2">
        <f>AVERAGE(B58:D58)</f>
        <v>2.81</v>
      </c>
      <c r="H58" s="10" t="s">
        <v>22</v>
      </c>
      <c r="I58" s="19">
        <f>(SUMSQ(E56:E60)/B65)-I55</f>
        <v>2.1973733333333314</v>
      </c>
      <c r="M58" s="94"/>
      <c r="N58" s="94"/>
      <c r="O58" s="11"/>
      <c r="P58" s="11"/>
      <c r="Q58" s="11"/>
      <c r="R58" s="11"/>
      <c r="S58" s="11"/>
      <c r="T58" s="27"/>
      <c r="U58" s="27"/>
    </row>
    <row r="59" spans="1:21" ht="15" customHeight="1" x14ac:dyDescent="0.25">
      <c r="A59" s="16" t="s">
        <v>45</v>
      </c>
      <c r="B59" s="16">
        <v>3.2</v>
      </c>
      <c r="C59" s="16">
        <v>2.76</v>
      </c>
      <c r="D59" s="16">
        <v>3.11</v>
      </c>
      <c r="E59" s="16">
        <f>SUM(B59:D59)</f>
        <v>9.07</v>
      </c>
      <c r="F59" s="2">
        <f>AVERAGE(B59:D59)</f>
        <v>3.0233333333333334</v>
      </c>
      <c r="H59" s="10" t="s">
        <v>7</v>
      </c>
      <c r="I59" s="19">
        <f>I56-I57-I58</f>
        <v>0.6597066666666791</v>
      </c>
      <c r="O59" s="11"/>
      <c r="P59" s="11"/>
      <c r="Q59" s="11"/>
      <c r="R59" s="11"/>
      <c r="S59" s="11"/>
      <c r="T59" s="27"/>
      <c r="U59" s="27"/>
    </row>
    <row r="60" spans="1:21" ht="15" customHeight="1" x14ac:dyDescent="0.25">
      <c r="A60" s="16" t="s">
        <v>46</v>
      </c>
      <c r="B60" s="16">
        <v>3.04</v>
      </c>
      <c r="C60" s="16">
        <v>3.34</v>
      </c>
      <c r="D60" s="16">
        <v>2.65</v>
      </c>
      <c r="E60" s="16">
        <f>SUM(B60:D60)</f>
        <v>9.0299999999999994</v>
      </c>
      <c r="F60" s="2">
        <f>AVERAGE(B60:D60)</f>
        <v>3.01</v>
      </c>
      <c r="O60" s="11"/>
      <c r="P60" s="11"/>
      <c r="Q60" s="11"/>
      <c r="R60" s="11"/>
      <c r="S60" s="11"/>
      <c r="T60" s="27"/>
      <c r="U60" s="27"/>
    </row>
    <row r="61" spans="1:21" ht="15" customHeight="1" x14ac:dyDescent="0.25">
      <c r="A61" s="16" t="s">
        <v>3</v>
      </c>
      <c r="B61" s="16">
        <f>SUM(B56:B60)</f>
        <v>13.739999999999998</v>
      </c>
      <c r="C61" s="16">
        <f t="shared" ref="C61:D61" si="8">SUM(C56:C60)</f>
        <v>13.559999999999999</v>
      </c>
      <c r="D61" s="16">
        <f t="shared" si="8"/>
        <v>12.67</v>
      </c>
      <c r="E61" s="18">
        <f>SUM(E56:E60)</f>
        <v>39.97</v>
      </c>
      <c r="F61" s="8"/>
      <c r="O61" s="11"/>
      <c r="P61" s="11"/>
      <c r="Q61" s="11"/>
      <c r="R61" s="11"/>
      <c r="S61" s="11"/>
      <c r="T61" s="27"/>
      <c r="U61" s="27"/>
    </row>
    <row r="62" spans="1:21" ht="15" customHeight="1" x14ac:dyDescent="0.25">
      <c r="O62" s="11"/>
      <c r="P62" s="11"/>
      <c r="Q62" s="11"/>
      <c r="R62" s="11"/>
      <c r="S62" s="11"/>
      <c r="T62" s="27"/>
      <c r="U62" s="27"/>
    </row>
    <row r="63" spans="1:21" ht="15" customHeight="1" x14ac:dyDescent="0.25">
      <c r="C63" s="12"/>
      <c r="D63" s="12"/>
      <c r="E63" s="12"/>
      <c r="O63" s="11"/>
      <c r="P63" s="11"/>
      <c r="Q63" s="11"/>
      <c r="R63" s="11"/>
      <c r="S63" s="11"/>
      <c r="T63" s="27"/>
      <c r="U63" s="27"/>
    </row>
    <row r="64" spans="1:21" ht="15" customHeight="1" x14ac:dyDescent="0.25">
      <c r="A64" s="7" t="s">
        <v>20</v>
      </c>
      <c r="B64" s="21">
        <v>5</v>
      </c>
      <c r="O64" s="11"/>
      <c r="P64" s="11"/>
      <c r="Q64" s="11"/>
      <c r="R64" s="11"/>
      <c r="S64" s="11"/>
      <c r="T64" s="27"/>
      <c r="U64" s="27"/>
    </row>
    <row r="65" spans="1:21" ht="15" customHeight="1" x14ac:dyDescent="0.25">
      <c r="A65" s="7" t="s">
        <v>21</v>
      </c>
      <c r="B65" s="21">
        <v>3</v>
      </c>
      <c r="G65" s="90" t="s">
        <v>8</v>
      </c>
      <c r="H65" s="90" t="s">
        <v>9</v>
      </c>
      <c r="I65" s="90" t="s">
        <v>10</v>
      </c>
      <c r="J65" s="90" t="s">
        <v>11</v>
      </c>
      <c r="K65" s="90" t="s">
        <v>23</v>
      </c>
      <c r="L65" s="92" t="s">
        <v>24</v>
      </c>
      <c r="M65" s="95"/>
      <c r="N65" s="90" t="s">
        <v>25</v>
      </c>
      <c r="O65" s="11"/>
      <c r="P65" s="11"/>
      <c r="Q65" s="11"/>
      <c r="R65" s="11"/>
      <c r="S65" s="11"/>
      <c r="T65" s="27"/>
      <c r="U65" s="27"/>
    </row>
    <row r="66" spans="1:21" ht="15" customHeight="1" x14ac:dyDescent="0.25">
      <c r="G66" s="91"/>
      <c r="H66" s="91"/>
      <c r="I66" s="91"/>
      <c r="J66" s="91"/>
      <c r="K66" s="91"/>
      <c r="L66" s="1">
        <v>0.05</v>
      </c>
      <c r="M66" s="1">
        <v>0.01</v>
      </c>
      <c r="N66" s="91"/>
      <c r="O66" s="11"/>
      <c r="P66" s="40" t="s">
        <v>28</v>
      </c>
      <c r="Q66" s="40" t="s">
        <v>29</v>
      </c>
      <c r="R66" s="40" t="s">
        <v>30</v>
      </c>
      <c r="S66" s="5"/>
      <c r="T66" s="27"/>
      <c r="U66" s="27"/>
    </row>
    <row r="67" spans="1:21" ht="15" customHeight="1" x14ac:dyDescent="0.25">
      <c r="G67" s="16" t="s">
        <v>26</v>
      </c>
      <c r="H67" s="16">
        <f>B65-1</f>
        <v>2</v>
      </c>
      <c r="I67" s="2">
        <f>I57</f>
        <v>0.13129333333331772</v>
      </c>
      <c r="J67" s="2">
        <f>I67/H67</f>
        <v>6.5646666666658859E-2</v>
      </c>
      <c r="K67" s="2">
        <f>J67/J69</f>
        <v>0.79607098104196961</v>
      </c>
      <c r="L67" s="2">
        <f>FINV(L66,H67,H69)</f>
        <v>4.4589701075245118</v>
      </c>
      <c r="M67" s="2">
        <f>FINV(M66,H67,H69)</f>
        <v>8.6491106406735145</v>
      </c>
      <c r="N67" s="16" t="str">
        <f>IF(K67&lt;L67,"TN",IF(K67&lt;M67,"*","**"))</f>
        <v>TN</v>
      </c>
      <c r="O67" s="11"/>
      <c r="P67" s="2">
        <f>SQRT(J69/B65)</f>
        <v>0.16579438403570337</v>
      </c>
      <c r="Q67" s="40">
        <v>4.8899999999999997</v>
      </c>
      <c r="R67" s="2">
        <f>P67*Q67</f>
        <v>0.81073453793458949</v>
      </c>
      <c r="S67" s="5"/>
      <c r="T67" s="27"/>
      <c r="U67" s="27"/>
    </row>
    <row r="68" spans="1:21" ht="15.75" x14ac:dyDescent="0.25">
      <c r="G68" s="16" t="s">
        <v>20</v>
      </c>
      <c r="H68" s="16">
        <f>B64-1</f>
        <v>4</v>
      </c>
      <c r="I68" s="2">
        <f>I58</f>
        <v>2.1973733333333314</v>
      </c>
      <c r="J68" s="2">
        <f>I68/H68</f>
        <v>0.54934333333333285</v>
      </c>
      <c r="K68" s="2">
        <f>J68/J69</f>
        <v>6.6616678119566979</v>
      </c>
      <c r="L68" s="2">
        <f>FINV(L66,H68,H69)</f>
        <v>3.8378533545558975</v>
      </c>
      <c r="M68" s="2">
        <f>FINV(M66,H68,H69)</f>
        <v>7.006076622955586</v>
      </c>
      <c r="N68" s="16" t="str">
        <f>IF(K68&lt;L68,"TN",IF(K68&lt;M68,"*","**"))</f>
        <v>*</v>
      </c>
      <c r="P68" s="5"/>
      <c r="Q68" s="5"/>
      <c r="R68" s="5"/>
      <c r="S68" s="5"/>
    </row>
    <row r="69" spans="1:21" ht="15.75" x14ac:dyDescent="0.25">
      <c r="G69" s="16" t="s">
        <v>27</v>
      </c>
      <c r="H69" s="16">
        <f>H67*H68</f>
        <v>8</v>
      </c>
      <c r="I69" s="2">
        <f>I59</f>
        <v>0.6597066666666791</v>
      </c>
      <c r="J69" s="2">
        <f>I69/H69</f>
        <v>8.2463333333334887E-2</v>
      </c>
      <c r="K69" s="6"/>
      <c r="L69" s="6"/>
      <c r="M69" s="6"/>
      <c r="N69" s="17"/>
      <c r="P69" s="40" t="s">
        <v>20</v>
      </c>
      <c r="Q69" s="40" t="s">
        <v>19</v>
      </c>
      <c r="R69" s="40" t="s">
        <v>31</v>
      </c>
      <c r="S69" s="40" t="s">
        <v>32</v>
      </c>
    </row>
    <row r="70" spans="1:21" ht="15.75" x14ac:dyDescent="0.25">
      <c r="G70" s="16" t="s">
        <v>3</v>
      </c>
      <c r="H70" s="16">
        <f>SUM(H67:H69)</f>
        <v>14</v>
      </c>
      <c r="I70" s="2">
        <f>I56</f>
        <v>2.9883733333333282</v>
      </c>
      <c r="J70" s="6"/>
      <c r="K70" s="6"/>
      <c r="L70" s="6"/>
      <c r="M70" s="6"/>
      <c r="N70" s="17"/>
      <c r="P70" s="40" t="s">
        <v>42</v>
      </c>
      <c r="Q70" s="2">
        <v>2.0133333333333332</v>
      </c>
      <c r="R70" s="2">
        <f>Q70+R67</f>
        <v>2.8240678712679226</v>
      </c>
      <c r="S70" s="40" t="s">
        <v>33</v>
      </c>
    </row>
    <row r="71" spans="1:21" ht="15.75" x14ac:dyDescent="0.25">
      <c r="G71" s="9"/>
      <c r="H71" s="9"/>
      <c r="I71" s="9"/>
      <c r="J71" s="9"/>
      <c r="K71" s="9"/>
      <c r="L71" s="9"/>
      <c r="M71" s="9"/>
      <c r="N71" s="9"/>
      <c r="P71" s="40" t="s">
        <v>43</v>
      </c>
      <c r="Q71" s="2">
        <v>2.4666666666666668</v>
      </c>
      <c r="R71" s="2">
        <f>Q71+R67</f>
        <v>3.2774012046012562</v>
      </c>
      <c r="S71" s="40" t="s">
        <v>52</v>
      </c>
    </row>
    <row r="72" spans="1:21" ht="15.75" x14ac:dyDescent="0.25">
      <c r="P72" s="40" t="s">
        <v>44</v>
      </c>
      <c r="Q72" s="2">
        <v>2.81</v>
      </c>
      <c r="R72" s="2"/>
      <c r="S72" s="40" t="s">
        <v>52</v>
      </c>
    </row>
    <row r="73" spans="1:21" ht="15.75" x14ac:dyDescent="0.25">
      <c r="P73" s="40" t="s">
        <v>46</v>
      </c>
      <c r="Q73" s="2">
        <v>3.01</v>
      </c>
      <c r="R73" s="2"/>
      <c r="S73" s="40" t="s">
        <v>34</v>
      </c>
    </row>
    <row r="74" spans="1:21" ht="15.75" x14ac:dyDescent="0.25">
      <c r="P74" s="40" t="s">
        <v>45</v>
      </c>
      <c r="Q74" s="2">
        <v>3.0233333333333334</v>
      </c>
      <c r="R74" s="2"/>
      <c r="S74" s="40" t="s">
        <v>34</v>
      </c>
    </row>
    <row r="76" spans="1:21" x14ac:dyDescent="0.25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</row>
    <row r="77" spans="1:21" s="26" customFormat="1" x14ac:dyDescent="0.25">
      <c r="P77" s="28"/>
      <c r="Q77" s="28"/>
      <c r="R77" s="28"/>
      <c r="S77" s="28"/>
    </row>
    <row r="79" spans="1:21" ht="15.75" x14ac:dyDescent="0.25">
      <c r="A79" s="90" t="s">
        <v>20</v>
      </c>
      <c r="B79" s="92" t="s">
        <v>21</v>
      </c>
      <c r="C79" s="93"/>
      <c r="D79" s="93"/>
      <c r="E79" s="90" t="s">
        <v>3</v>
      </c>
      <c r="F79" s="90" t="s">
        <v>19</v>
      </c>
    </row>
    <row r="80" spans="1:21" ht="15.75" x14ac:dyDescent="0.25">
      <c r="A80" s="91"/>
      <c r="B80" s="16" t="s">
        <v>0</v>
      </c>
      <c r="C80" s="16" t="s">
        <v>1</v>
      </c>
      <c r="D80" s="16" t="s">
        <v>2</v>
      </c>
      <c r="E80" s="91"/>
      <c r="F80" s="91"/>
      <c r="H80" s="10" t="s">
        <v>4</v>
      </c>
      <c r="I80" s="19">
        <f>(E86^2)/(B89*B90)</f>
        <v>124.47360666666667</v>
      </c>
      <c r="M80" s="94">
        <v>28</v>
      </c>
      <c r="N80" s="94"/>
    </row>
    <row r="81" spans="1:19" ht="15.75" x14ac:dyDescent="0.25">
      <c r="A81" s="16" t="s">
        <v>42</v>
      </c>
      <c r="B81" s="16">
        <v>2.31</v>
      </c>
      <c r="C81" s="16">
        <v>2.2000000000000002</v>
      </c>
      <c r="D81" s="16">
        <v>2.16</v>
      </c>
      <c r="E81" s="16">
        <f>SUM(B81:D81)</f>
        <v>6.67</v>
      </c>
      <c r="F81" s="2">
        <f>AVERAGE(B81:D81)</f>
        <v>2.2233333333333332</v>
      </c>
      <c r="H81" s="10" t="s">
        <v>5</v>
      </c>
      <c r="I81" s="19">
        <f>SUMSQ(B81:D85)-I80</f>
        <v>2.4722933333333259</v>
      </c>
      <c r="M81" s="94"/>
      <c r="N81" s="94"/>
    </row>
    <row r="82" spans="1:19" ht="15.75" x14ac:dyDescent="0.25">
      <c r="A82" s="16" t="s">
        <v>43</v>
      </c>
      <c r="B82" s="16">
        <v>2.7</v>
      </c>
      <c r="C82" s="16">
        <v>2.65</v>
      </c>
      <c r="D82" s="16">
        <v>3.16</v>
      </c>
      <c r="E82" s="16">
        <f>SUM(B82:D82)</f>
        <v>8.51</v>
      </c>
      <c r="F82" s="2">
        <f>AVERAGE(B82:D82)</f>
        <v>2.8366666666666664</v>
      </c>
      <c r="H82" s="10" t="s">
        <v>6</v>
      </c>
      <c r="I82" s="19">
        <f>(SUMSQ(B86:D86)/B89)-I80</f>
        <v>1.5453333333326214E-2</v>
      </c>
      <c r="M82" s="94"/>
      <c r="N82" s="94"/>
    </row>
    <row r="83" spans="1:19" ht="15.75" x14ac:dyDescent="0.25">
      <c r="A83" s="16" t="s">
        <v>44</v>
      </c>
      <c r="B83" s="16">
        <v>2.87</v>
      </c>
      <c r="C83" s="16">
        <v>2.84</v>
      </c>
      <c r="D83" s="16">
        <v>3.18</v>
      </c>
      <c r="E83" s="16">
        <f>SUM(B83:D83)</f>
        <v>8.89</v>
      </c>
      <c r="F83" s="2">
        <f>AVERAGE(B83:D83)</f>
        <v>2.9633333333333334</v>
      </c>
      <c r="H83" s="10" t="s">
        <v>22</v>
      </c>
      <c r="I83" s="19">
        <f>(SUMSQ(E81:E85)/B90)-I80</f>
        <v>1.899959999999993</v>
      </c>
      <c r="M83" s="94"/>
      <c r="N83" s="94"/>
    </row>
    <row r="84" spans="1:19" ht="15.75" x14ac:dyDescent="0.25">
      <c r="A84" s="16" t="s">
        <v>45</v>
      </c>
      <c r="B84" s="16">
        <v>3.27</v>
      </c>
      <c r="C84" s="16">
        <v>3.02</v>
      </c>
      <c r="D84" s="16">
        <v>3.21</v>
      </c>
      <c r="E84" s="16">
        <f>SUM(B84:D84)</f>
        <v>9.5</v>
      </c>
      <c r="F84" s="2">
        <f>AVERAGE(B84:D84)</f>
        <v>3.1666666666666665</v>
      </c>
      <c r="H84" s="10" t="s">
        <v>7</v>
      </c>
      <c r="I84" s="19">
        <f>I81-I82-I83</f>
        <v>0.5568800000000067</v>
      </c>
    </row>
    <row r="85" spans="1:19" ht="15.75" x14ac:dyDescent="0.25">
      <c r="A85" s="16" t="s">
        <v>46</v>
      </c>
      <c r="B85" s="16">
        <v>3.4</v>
      </c>
      <c r="C85" s="16">
        <v>3.47</v>
      </c>
      <c r="D85" s="16">
        <v>2.77</v>
      </c>
      <c r="E85" s="16">
        <f>SUM(B85:D85)</f>
        <v>9.64</v>
      </c>
      <c r="F85" s="2">
        <f>AVERAGE(B85:D85)</f>
        <v>3.2133333333333334</v>
      </c>
    </row>
    <row r="86" spans="1:19" ht="15.75" x14ac:dyDescent="0.25">
      <c r="A86" s="16" t="s">
        <v>3</v>
      </c>
      <c r="B86" s="16">
        <f>SUM(B81:B85)</f>
        <v>14.55</v>
      </c>
      <c r="C86" s="16">
        <f t="shared" ref="C86:D86" si="9">SUM(C81:C85)</f>
        <v>14.18</v>
      </c>
      <c r="D86" s="16">
        <f t="shared" si="9"/>
        <v>14.48</v>
      </c>
      <c r="E86" s="18">
        <f>SUM(E81:E85)</f>
        <v>43.21</v>
      </c>
      <c r="F86" s="8"/>
    </row>
    <row r="88" spans="1:19" ht="15.75" x14ac:dyDescent="0.25">
      <c r="C88" s="11"/>
      <c r="D88" s="11"/>
      <c r="E88" s="11"/>
    </row>
    <row r="89" spans="1:19" ht="15.75" x14ac:dyDescent="0.25">
      <c r="A89" s="7" t="s">
        <v>20</v>
      </c>
      <c r="B89" s="21">
        <v>5</v>
      </c>
      <c r="C89" s="12"/>
      <c r="D89" s="12"/>
      <c r="E89" s="12"/>
    </row>
    <row r="90" spans="1:19" ht="15.75" x14ac:dyDescent="0.25">
      <c r="A90" s="7" t="s">
        <v>21</v>
      </c>
      <c r="B90" s="21">
        <v>3</v>
      </c>
      <c r="G90" s="90" t="s">
        <v>8</v>
      </c>
      <c r="H90" s="90" t="s">
        <v>9</v>
      </c>
      <c r="I90" s="90" t="s">
        <v>10</v>
      </c>
      <c r="J90" s="90" t="s">
        <v>11</v>
      </c>
      <c r="K90" s="90" t="s">
        <v>23</v>
      </c>
      <c r="L90" s="92" t="s">
        <v>24</v>
      </c>
      <c r="M90" s="95"/>
      <c r="N90" s="90" t="s">
        <v>25</v>
      </c>
    </row>
    <row r="91" spans="1:19" ht="15.75" x14ac:dyDescent="0.25">
      <c r="G91" s="91"/>
      <c r="H91" s="91"/>
      <c r="I91" s="91"/>
      <c r="J91" s="91"/>
      <c r="K91" s="91"/>
      <c r="L91" s="1">
        <v>0.05</v>
      </c>
      <c r="M91" s="1">
        <v>0.01</v>
      </c>
      <c r="N91" s="91"/>
      <c r="P91" s="40" t="s">
        <v>28</v>
      </c>
      <c r="Q91" s="40" t="s">
        <v>29</v>
      </c>
      <c r="R91" s="40" t="s">
        <v>30</v>
      </c>
      <c r="S91" s="5"/>
    </row>
    <row r="92" spans="1:19" ht="15.75" x14ac:dyDescent="0.25">
      <c r="G92" s="16" t="s">
        <v>26</v>
      </c>
      <c r="H92" s="16">
        <f>B90-1</f>
        <v>2</v>
      </c>
      <c r="I92" s="2">
        <f>I82</f>
        <v>1.5453333333326214E-2</v>
      </c>
      <c r="J92" s="2">
        <f>I92/H92</f>
        <v>7.7266666666631068E-3</v>
      </c>
      <c r="K92" s="2">
        <f>J92/J94</f>
        <v>0.11099937748402548</v>
      </c>
      <c r="L92" s="2">
        <f>FINV(L91,H92,H94)</f>
        <v>4.4589701075245118</v>
      </c>
      <c r="M92" s="2">
        <f>FINV(M91,H92,H94)</f>
        <v>8.6491106406735145</v>
      </c>
      <c r="N92" s="16" t="str">
        <f>IF(K92&lt;L92,"TN",IF(K92&lt;M92,"*","**"))</f>
        <v>TN</v>
      </c>
      <c r="P92" s="2">
        <f>SQRT(J94/B90)</f>
        <v>0.15232640392700675</v>
      </c>
      <c r="Q92" s="40">
        <v>4.8899999999999997</v>
      </c>
      <c r="R92" s="2">
        <f>P92*Q92</f>
        <v>0.74487611520306296</v>
      </c>
      <c r="S92" s="5"/>
    </row>
    <row r="93" spans="1:19" ht="15.75" x14ac:dyDescent="0.25">
      <c r="G93" s="16" t="s">
        <v>20</v>
      </c>
      <c r="H93" s="16">
        <f>B89-1</f>
        <v>4</v>
      </c>
      <c r="I93" s="2">
        <f>I83</f>
        <v>1.899959999999993</v>
      </c>
      <c r="J93" s="2">
        <f>I93/H93</f>
        <v>0.47498999999999825</v>
      </c>
      <c r="K93" s="2">
        <f>J93/J94</f>
        <v>6.8235885648612635</v>
      </c>
      <c r="L93" s="2">
        <f>FINV(L91,H93,H94)</f>
        <v>3.8378533545558975</v>
      </c>
      <c r="M93" s="2">
        <f>FINV(M91,H93,H94)</f>
        <v>7.006076622955586</v>
      </c>
      <c r="N93" s="16" t="str">
        <f>IF(K93&lt;L93,"TN",IF(K93&lt;M93,"*","**"))</f>
        <v>*</v>
      </c>
      <c r="P93" s="5"/>
      <c r="Q93" s="5"/>
      <c r="R93" s="5"/>
      <c r="S93" s="5"/>
    </row>
    <row r="94" spans="1:19" ht="15.75" x14ac:dyDescent="0.25">
      <c r="G94" s="16" t="s">
        <v>27</v>
      </c>
      <c r="H94" s="16">
        <f>H92*H93</f>
        <v>8</v>
      </c>
      <c r="I94" s="2">
        <f>I84</f>
        <v>0.5568800000000067</v>
      </c>
      <c r="J94" s="2">
        <f>I94/H94</f>
        <v>6.9610000000000838E-2</v>
      </c>
      <c r="K94" s="6"/>
      <c r="L94" s="6"/>
      <c r="M94" s="6"/>
      <c r="N94" s="17"/>
      <c r="P94" s="40" t="s">
        <v>20</v>
      </c>
      <c r="Q94" s="40" t="s">
        <v>19</v>
      </c>
      <c r="R94" s="40" t="s">
        <v>31</v>
      </c>
      <c r="S94" s="40" t="s">
        <v>32</v>
      </c>
    </row>
    <row r="95" spans="1:19" ht="15.75" x14ac:dyDescent="0.25">
      <c r="G95" s="16" t="s">
        <v>3</v>
      </c>
      <c r="H95" s="16">
        <f>SUM(H92:H94)</f>
        <v>14</v>
      </c>
      <c r="I95" s="2">
        <f>I81</f>
        <v>2.4722933333333259</v>
      </c>
      <c r="J95" s="6"/>
      <c r="K95" s="6"/>
      <c r="L95" s="6"/>
      <c r="M95" s="6"/>
      <c r="N95" s="17"/>
      <c r="P95" s="40" t="s">
        <v>42</v>
      </c>
      <c r="Q95" s="2">
        <v>2.2233333333333332</v>
      </c>
      <c r="R95" s="2">
        <f>Q95+R92</f>
        <v>2.9682094485363963</v>
      </c>
      <c r="S95" s="40" t="s">
        <v>33</v>
      </c>
    </row>
    <row r="96" spans="1:19" ht="15.75" x14ac:dyDescent="0.25">
      <c r="G96" s="9"/>
      <c r="H96" s="9"/>
      <c r="I96" s="9"/>
      <c r="J96" s="9"/>
      <c r="K96" s="9"/>
      <c r="L96" s="9"/>
      <c r="M96" s="9"/>
      <c r="N96" s="9"/>
      <c r="P96" s="40" t="s">
        <v>43</v>
      </c>
      <c r="Q96" s="2">
        <v>2.8366666666666664</v>
      </c>
      <c r="R96" s="2">
        <f>Q96+R92</f>
        <v>3.5815427818697296</v>
      </c>
      <c r="S96" s="40" t="s">
        <v>52</v>
      </c>
    </row>
    <row r="97" spans="1:19" ht="15.75" x14ac:dyDescent="0.25">
      <c r="P97" s="40" t="s">
        <v>44</v>
      </c>
      <c r="Q97" s="2">
        <v>2.9633333333333334</v>
      </c>
      <c r="R97" s="2"/>
      <c r="S97" s="40" t="s">
        <v>52</v>
      </c>
    </row>
    <row r="98" spans="1:19" ht="15.75" x14ac:dyDescent="0.25">
      <c r="P98" s="40" t="s">
        <v>45</v>
      </c>
      <c r="Q98" s="2">
        <v>3.1666666666666665</v>
      </c>
      <c r="R98" s="2"/>
      <c r="S98" s="40" t="s">
        <v>34</v>
      </c>
    </row>
    <row r="99" spans="1:19" ht="15.75" x14ac:dyDescent="0.25">
      <c r="P99" s="40" t="s">
        <v>46</v>
      </c>
      <c r="Q99" s="2">
        <v>3.2133333333333334</v>
      </c>
      <c r="R99" s="2"/>
      <c r="S99" s="40" t="s">
        <v>34</v>
      </c>
    </row>
    <row r="101" spans="1:19" x14ac:dyDescent="0.25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</row>
    <row r="102" spans="1:19" s="26" customFormat="1" x14ac:dyDescent="0.25">
      <c r="P102" s="28"/>
      <c r="Q102" s="28"/>
      <c r="R102" s="28"/>
      <c r="S102" s="28"/>
    </row>
    <row r="104" spans="1:19" ht="15.75" x14ac:dyDescent="0.25">
      <c r="A104" s="90" t="s">
        <v>20</v>
      </c>
      <c r="B104" s="92" t="s">
        <v>21</v>
      </c>
      <c r="C104" s="93"/>
      <c r="D104" s="93"/>
      <c r="E104" s="90" t="s">
        <v>3</v>
      </c>
      <c r="F104" s="90" t="s">
        <v>19</v>
      </c>
    </row>
    <row r="105" spans="1:19" ht="15.75" x14ac:dyDescent="0.25">
      <c r="A105" s="91"/>
      <c r="B105" s="16" t="s">
        <v>0</v>
      </c>
      <c r="C105" s="16" t="s">
        <v>1</v>
      </c>
      <c r="D105" s="16" t="s">
        <v>2</v>
      </c>
      <c r="E105" s="91"/>
      <c r="F105" s="91"/>
      <c r="H105" s="10" t="s">
        <v>4</v>
      </c>
      <c r="I105" s="19">
        <f>(E111^2)/(B114*B115)</f>
        <v>155.71925999999999</v>
      </c>
      <c r="M105" s="94">
        <v>35</v>
      </c>
      <c r="N105" s="94"/>
    </row>
    <row r="106" spans="1:19" ht="15.75" x14ac:dyDescent="0.25">
      <c r="A106" s="16" t="s">
        <v>42</v>
      </c>
      <c r="B106" s="16">
        <v>2.98</v>
      </c>
      <c r="C106" s="16">
        <v>2.74</v>
      </c>
      <c r="D106" s="16">
        <v>2.74</v>
      </c>
      <c r="E106" s="16">
        <f>SUM(B106:D106)</f>
        <v>8.4600000000000009</v>
      </c>
      <c r="F106" s="2">
        <f>AVERAGE(B106:D106)</f>
        <v>2.8200000000000003</v>
      </c>
      <c r="H106" s="10" t="s">
        <v>5</v>
      </c>
      <c r="I106" s="19">
        <f>SUMSQ(B106:D110)-I105</f>
        <v>1.0556399999999826</v>
      </c>
      <c r="M106" s="94"/>
      <c r="N106" s="94"/>
    </row>
    <row r="107" spans="1:19" ht="15.75" x14ac:dyDescent="0.25">
      <c r="A107" s="16" t="s">
        <v>43</v>
      </c>
      <c r="B107" s="16">
        <v>3.05</v>
      </c>
      <c r="C107" s="16">
        <v>3.54</v>
      </c>
      <c r="D107" s="16">
        <v>3.64</v>
      </c>
      <c r="E107" s="16">
        <f>SUM(B107:D107)</f>
        <v>10.23</v>
      </c>
      <c r="F107" s="2">
        <f>AVERAGE(B107:D107)</f>
        <v>3.41</v>
      </c>
      <c r="H107" s="10" t="s">
        <v>6</v>
      </c>
      <c r="I107" s="19">
        <f>(SUMSQ(B111:D111)/B114)-I105</f>
        <v>3.1360000000034916E-2</v>
      </c>
      <c r="M107" s="94"/>
      <c r="N107" s="94"/>
    </row>
    <row r="108" spans="1:19" ht="15.75" x14ac:dyDescent="0.25">
      <c r="A108" s="16" t="s">
        <v>44</v>
      </c>
      <c r="B108" s="16">
        <v>3.21</v>
      </c>
      <c r="C108" s="16">
        <v>3.18</v>
      </c>
      <c r="D108" s="16">
        <v>3.1</v>
      </c>
      <c r="E108" s="16">
        <f>SUM(B108:D108)</f>
        <v>9.49</v>
      </c>
      <c r="F108" s="2">
        <f>AVERAGE(B108:D108)</f>
        <v>3.1633333333333336</v>
      </c>
      <c r="H108" s="10" t="s">
        <v>22</v>
      </c>
      <c r="I108" s="19">
        <f>(SUMSQ(E106:E110)/B115)-I105</f>
        <v>0.73310666666668567</v>
      </c>
      <c r="M108" s="94"/>
      <c r="N108" s="94"/>
    </row>
    <row r="109" spans="1:19" ht="15.75" x14ac:dyDescent="0.25">
      <c r="A109" s="16" t="s">
        <v>45</v>
      </c>
      <c r="B109" s="16">
        <v>3.37</v>
      </c>
      <c r="C109" s="16">
        <v>3.2</v>
      </c>
      <c r="D109" s="16">
        <v>3.33</v>
      </c>
      <c r="E109" s="16">
        <f>SUM(B109:D109)</f>
        <v>9.9</v>
      </c>
      <c r="F109" s="2">
        <f>AVERAGE(B109:D109)</f>
        <v>3.3000000000000003</v>
      </c>
      <c r="H109" s="10" t="s">
        <v>7</v>
      </c>
      <c r="I109" s="19">
        <f>I106-I107-I108</f>
        <v>0.29117333333326201</v>
      </c>
    </row>
    <row r="110" spans="1:19" ht="15.75" x14ac:dyDescent="0.25">
      <c r="A110" s="16" t="s">
        <v>46</v>
      </c>
      <c r="B110" s="16">
        <v>3.3</v>
      </c>
      <c r="C110" s="16">
        <v>3.33</v>
      </c>
      <c r="D110" s="16">
        <v>3.62</v>
      </c>
      <c r="E110" s="16">
        <f>SUM(B110:D110)</f>
        <v>10.25</v>
      </c>
      <c r="F110" s="2">
        <f>AVERAGE(B110:D110)</f>
        <v>3.4166666666666665</v>
      </c>
    </row>
    <row r="111" spans="1:19" ht="15.75" x14ac:dyDescent="0.25">
      <c r="A111" s="16" t="s">
        <v>3</v>
      </c>
      <c r="B111" s="16">
        <f>SUM(B106:B110)</f>
        <v>15.91</v>
      </c>
      <c r="C111" s="16">
        <f t="shared" ref="C111:D111" si="10">SUM(C106:C110)</f>
        <v>15.99</v>
      </c>
      <c r="D111" s="16">
        <f t="shared" si="10"/>
        <v>16.43</v>
      </c>
      <c r="E111" s="18">
        <f>SUM(E106:E110)</f>
        <v>48.33</v>
      </c>
      <c r="F111" s="8"/>
    </row>
    <row r="113" spans="1:19" ht="15.75" x14ac:dyDescent="0.25">
      <c r="C113" s="12"/>
      <c r="D113" s="12"/>
      <c r="E113" s="12"/>
      <c r="F113" s="27"/>
    </row>
    <row r="114" spans="1:19" ht="15.75" x14ac:dyDescent="0.25">
      <c r="A114" s="7" t="s">
        <v>20</v>
      </c>
      <c r="B114" s="21">
        <v>5</v>
      </c>
    </row>
    <row r="115" spans="1:19" ht="15.75" x14ac:dyDescent="0.25">
      <c r="A115" s="7" t="s">
        <v>21</v>
      </c>
      <c r="B115" s="21">
        <v>3</v>
      </c>
      <c r="G115" s="90" t="s">
        <v>8</v>
      </c>
      <c r="H115" s="90" t="s">
        <v>9</v>
      </c>
      <c r="I115" s="90" t="s">
        <v>10</v>
      </c>
      <c r="J115" s="90" t="s">
        <v>11</v>
      </c>
      <c r="K115" s="90" t="s">
        <v>23</v>
      </c>
      <c r="L115" s="92" t="s">
        <v>24</v>
      </c>
      <c r="M115" s="95"/>
      <c r="N115" s="90" t="s">
        <v>25</v>
      </c>
    </row>
    <row r="116" spans="1:19" ht="15.75" x14ac:dyDescent="0.25">
      <c r="G116" s="91"/>
      <c r="H116" s="91"/>
      <c r="I116" s="91"/>
      <c r="J116" s="91"/>
      <c r="K116" s="91"/>
      <c r="L116" s="1">
        <v>0.05</v>
      </c>
      <c r="M116" s="1">
        <v>0.01</v>
      </c>
      <c r="N116" s="91"/>
      <c r="P116" s="40" t="s">
        <v>28</v>
      </c>
      <c r="Q116" s="40" t="s">
        <v>29</v>
      </c>
      <c r="R116" s="40" t="s">
        <v>30</v>
      </c>
      <c r="S116" s="5"/>
    </row>
    <row r="117" spans="1:19" ht="15.75" x14ac:dyDescent="0.25">
      <c r="G117" s="16" t="s">
        <v>26</v>
      </c>
      <c r="H117" s="16">
        <f>B115-1</f>
        <v>2</v>
      </c>
      <c r="I117" s="2">
        <f>I107</f>
        <v>3.1360000000034916E-2</v>
      </c>
      <c r="J117" s="2">
        <f>I117/H117</f>
        <v>1.5680000000017458E-2</v>
      </c>
      <c r="K117" s="2">
        <f>J117/J119</f>
        <v>0.43080868211433188</v>
      </c>
      <c r="L117" s="2">
        <f>FINV(L116,H117,H119)</f>
        <v>4.4589701075245118</v>
      </c>
      <c r="M117" s="2">
        <f>FINV(M116,H117,H119)</f>
        <v>8.6491106406735145</v>
      </c>
      <c r="N117" s="16" t="str">
        <f>IF(K117&lt;L117,"TN",IF(K117&lt;M117,"*","**"))</f>
        <v>TN</v>
      </c>
      <c r="P117" s="2">
        <f>SQRT(J119/B115)</f>
        <v>0.11014636726746484</v>
      </c>
      <c r="Q117" s="40">
        <v>4.8899999999999997</v>
      </c>
      <c r="R117" s="2">
        <f>P117*Q117</f>
        <v>0.53861573593790302</v>
      </c>
      <c r="S117" s="5"/>
    </row>
    <row r="118" spans="1:19" ht="15.75" x14ac:dyDescent="0.25">
      <c r="G118" s="16" t="s">
        <v>20</v>
      </c>
      <c r="H118" s="16">
        <f>B114-1</f>
        <v>4</v>
      </c>
      <c r="I118" s="2">
        <f>I108</f>
        <v>0.73310666666668567</v>
      </c>
      <c r="J118" s="2">
        <f>I118/H118</f>
        <v>0.18327666666667142</v>
      </c>
      <c r="K118" s="2">
        <f>J118/J119</f>
        <v>5.0355343895974807</v>
      </c>
      <c r="L118" s="2">
        <f>FINV(L116,H118,H119)</f>
        <v>3.8378533545558975</v>
      </c>
      <c r="M118" s="2">
        <f>FINV(M116,H118,H119)</f>
        <v>7.006076622955586</v>
      </c>
      <c r="N118" s="16" t="str">
        <f>IF(K118&lt;L118,"TN",IF(K118&lt;M118,"*","**"))</f>
        <v>*</v>
      </c>
      <c r="P118" s="5"/>
      <c r="Q118" s="5"/>
      <c r="R118" s="5"/>
      <c r="S118" s="5"/>
    </row>
    <row r="119" spans="1:19" ht="15.75" x14ac:dyDescent="0.25">
      <c r="G119" s="16" t="s">
        <v>27</v>
      </c>
      <c r="H119" s="16">
        <f>H117*H118</f>
        <v>8</v>
      </c>
      <c r="I119" s="2">
        <f>I109</f>
        <v>0.29117333333326201</v>
      </c>
      <c r="J119" s="2">
        <f>I119/H119</f>
        <v>3.6396666666657751E-2</v>
      </c>
      <c r="K119" s="6"/>
      <c r="L119" s="6"/>
      <c r="M119" s="6"/>
      <c r="N119" s="17"/>
      <c r="P119" s="40" t="s">
        <v>20</v>
      </c>
      <c r="Q119" s="40" t="s">
        <v>19</v>
      </c>
      <c r="R119" s="40" t="s">
        <v>31</v>
      </c>
      <c r="S119" s="40" t="s">
        <v>32</v>
      </c>
    </row>
    <row r="120" spans="1:19" ht="15.75" x14ac:dyDescent="0.25">
      <c r="G120" s="16" t="s">
        <v>3</v>
      </c>
      <c r="H120" s="16">
        <f>SUM(H117:H119)</f>
        <v>14</v>
      </c>
      <c r="I120" s="2">
        <f>I106</f>
        <v>1.0556399999999826</v>
      </c>
      <c r="J120" s="6"/>
      <c r="K120" s="6"/>
      <c r="L120" s="6"/>
      <c r="M120" s="6"/>
      <c r="N120" s="17"/>
      <c r="P120" s="40" t="s">
        <v>42</v>
      </c>
      <c r="Q120" s="2">
        <v>2.8200000000000003</v>
      </c>
      <c r="R120" s="2">
        <f>Q120+R117</f>
        <v>3.3586157359379034</v>
      </c>
      <c r="S120" s="40" t="s">
        <v>33</v>
      </c>
    </row>
    <row r="121" spans="1:19" ht="15.75" x14ac:dyDescent="0.25">
      <c r="G121" s="9"/>
      <c r="H121" s="9"/>
      <c r="I121" s="9"/>
      <c r="J121" s="9"/>
      <c r="K121" s="9"/>
      <c r="L121" s="9"/>
      <c r="M121" s="9"/>
      <c r="N121" s="9"/>
      <c r="P121" s="40" t="s">
        <v>44</v>
      </c>
      <c r="Q121" s="2">
        <v>3.1633333333333336</v>
      </c>
      <c r="R121" s="2">
        <f>Q121+R117</f>
        <v>3.7019490692712367</v>
      </c>
      <c r="S121" s="40" t="s">
        <v>52</v>
      </c>
    </row>
    <row r="122" spans="1:19" ht="15.75" x14ac:dyDescent="0.25">
      <c r="P122" s="40" t="s">
        <v>45</v>
      </c>
      <c r="Q122" s="2">
        <v>3.3000000000000003</v>
      </c>
      <c r="R122" s="2"/>
      <c r="S122" s="40" t="s">
        <v>52</v>
      </c>
    </row>
    <row r="123" spans="1:19" ht="15.75" x14ac:dyDescent="0.25">
      <c r="P123" s="40" t="s">
        <v>43</v>
      </c>
      <c r="Q123" s="2">
        <v>3.41</v>
      </c>
      <c r="R123" s="2"/>
      <c r="S123" s="40" t="s">
        <v>34</v>
      </c>
    </row>
    <row r="124" spans="1:19" ht="15.75" x14ac:dyDescent="0.25">
      <c r="P124" s="40" t="s">
        <v>46</v>
      </c>
      <c r="Q124" s="2">
        <v>3.4166666666666665</v>
      </c>
      <c r="R124" s="2"/>
      <c r="S124" s="40" t="s">
        <v>34</v>
      </c>
    </row>
    <row r="126" spans="1:19" x14ac:dyDescent="0.25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</row>
    <row r="127" spans="1:19" s="26" customFormat="1" x14ac:dyDescent="0.25">
      <c r="P127" s="28"/>
      <c r="Q127" s="28"/>
      <c r="R127" s="28"/>
      <c r="S127" s="28"/>
    </row>
    <row r="129" spans="1:19" ht="15.75" x14ac:dyDescent="0.25">
      <c r="A129" s="90" t="s">
        <v>20</v>
      </c>
      <c r="B129" s="92" t="s">
        <v>21</v>
      </c>
      <c r="C129" s="93"/>
      <c r="D129" s="93"/>
      <c r="E129" s="90" t="s">
        <v>3</v>
      </c>
      <c r="F129" s="90" t="s">
        <v>19</v>
      </c>
    </row>
    <row r="130" spans="1:19" ht="15.75" x14ac:dyDescent="0.25">
      <c r="A130" s="91"/>
      <c r="B130" s="16" t="s">
        <v>0</v>
      </c>
      <c r="C130" s="16" t="s">
        <v>1</v>
      </c>
      <c r="D130" s="16" t="s">
        <v>2</v>
      </c>
      <c r="E130" s="91"/>
      <c r="F130" s="91"/>
      <c r="H130" s="10" t="s">
        <v>4</v>
      </c>
      <c r="I130" s="19">
        <f>(E136^2)/(B139*B140)</f>
        <v>181.44726</v>
      </c>
      <c r="M130" s="94">
        <v>42</v>
      </c>
      <c r="N130" s="94"/>
    </row>
    <row r="131" spans="1:19" ht="15.75" x14ac:dyDescent="0.25">
      <c r="A131" s="16" t="s">
        <v>42</v>
      </c>
      <c r="B131" s="16">
        <v>3.15</v>
      </c>
      <c r="C131" s="16">
        <v>3.18</v>
      </c>
      <c r="D131" s="16">
        <v>3.18</v>
      </c>
      <c r="E131" s="16">
        <f>SUM(B131:D131)</f>
        <v>9.51</v>
      </c>
      <c r="F131" s="2">
        <f>AVERAGE(B131:D131)</f>
        <v>3.17</v>
      </c>
      <c r="H131" s="10" t="s">
        <v>5</v>
      </c>
      <c r="I131" s="19">
        <f>SUMSQ(B131:D135)-I130</f>
        <v>0.74463999999997554</v>
      </c>
      <c r="M131" s="94"/>
      <c r="N131" s="94"/>
    </row>
    <row r="132" spans="1:19" ht="15.75" x14ac:dyDescent="0.25">
      <c r="A132" s="16" t="s">
        <v>43</v>
      </c>
      <c r="B132" s="16">
        <v>3.35</v>
      </c>
      <c r="C132" s="16">
        <v>3.64</v>
      </c>
      <c r="D132" s="16">
        <v>3.76</v>
      </c>
      <c r="E132" s="16">
        <f>SUM(B132:D132)</f>
        <v>10.75</v>
      </c>
      <c r="F132" s="2">
        <f>AVERAGE(B132:D132)</f>
        <v>3.5833333333333335</v>
      </c>
      <c r="H132" s="10" t="s">
        <v>6</v>
      </c>
      <c r="I132" s="19">
        <f>(SUMSQ(B136:D136)/B139)-I130</f>
        <v>1.6480000000029804E-2</v>
      </c>
      <c r="M132" s="94"/>
      <c r="N132" s="94"/>
    </row>
    <row r="133" spans="1:19" ht="15.75" x14ac:dyDescent="0.25">
      <c r="A133" s="16" t="s">
        <v>44</v>
      </c>
      <c r="B133" s="16">
        <v>3.34</v>
      </c>
      <c r="C133" s="16">
        <v>3.41</v>
      </c>
      <c r="D133" s="16">
        <v>3.36</v>
      </c>
      <c r="E133" s="16">
        <f>SUM(B133:D133)</f>
        <v>10.11</v>
      </c>
      <c r="F133" s="2">
        <f>AVERAGE(B133:D133)</f>
        <v>3.3699999999999997</v>
      </c>
      <c r="H133" s="10" t="s">
        <v>22</v>
      </c>
      <c r="I133" s="19">
        <f>(SUMSQ(E131:E135)/B140)-I130</f>
        <v>0.51263999999997623</v>
      </c>
      <c r="M133" s="94"/>
      <c r="N133" s="94"/>
    </row>
    <row r="134" spans="1:19" ht="15.75" x14ac:dyDescent="0.25">
      <c r="A134" s="16" t="s">
        <v>45</v>
      </c>
      <c r="B134" s="16">
        <v>3.75</v>
      </c>
      <c r="C134" s="16">
        <v>3.71</v>
      </c>
      <c r="D134" s="16">
        <v>3.29</v>
      </c>
      <c r="E134" s="16">
        <f>SUM(B134:D134)</f>
        <v>10.75</v>
      </c>
      <c r="F134" s="2">
        <f>AVERAGE(B134:D134)</f>
        <v>3.5833333333333335</v>
      </c>
      <c r="H134" s="10" t="s">
        <v>7</v>
      </c>
      <c r="I134" s="19">
        <f>I131-I132-I133</f>
        <v>0.21551999999996951</v>
      </c>
    </row>
    <row r="135" spans="1:19" ht="15.75" x14ac:dyDescent="0.25">
      <c r="A135" s="16" t="s">
        <v>46</v>
      </c>
      <c r="B135" s="16">
        <v>3.76</v>
      </c>
      <c r="C135" s="16">
        <v>3.67</v>
      </c>
      <c r="D135" s="16">
        <v>3.62</v>
      </c>
      <c r="E135" s="16">
        <f>SUM(B135:D135)</f>
        <v>11.05</v>
      </c>
      <c r="F135" s="2">
        <f>AVERAGE(B135:D135)</f>
        <v>3.6833333333333336</v>
      </c>
    </row>
    <row r="136" spans="1:19" ht="15.75" x14ac:dyDescent="0.25">
      <c r="A136" s="16" t="s">
        <v>3</v>
      </c>
      <c r="B136" s="16">
        <f>SUM(B131:B135)</f>
        <v>17.350000000000001</v>
      </c>
      <c r="C136" s="16">
        <f t="shared" ref="C136:D136" si="11">SUM(C131:C135)</f>
        <v>17.61</v>
      </c>
      <c r="D136" s="16">
        <f t="shared" si="11"/>
        <v>17.21</v>
      </c>
      <c r="E136" s="18">
        <f>SUM(E131:E135)</f>
        <v>52.17</v>
      </c>
      <c r="F136" s="8"/>
    </row>
    <row r="139" spans="1:19" ht="15.75" x14ac:dyDescent="0.25">
      <c r="A139" s="7" t="s">
        <v>20</v>
      </c>
      <c r="B139" s="21">
        <v>5</v>
      </c>
    </row>
    <row r="140" spans="1:19" ht="15.75" x14ac:dyDescent="0.25">
      <c r="A140" s="7" t="s">
        <v>21</v>
      </c>
      <c r="B140" s="21">
        <v>3</v>
      </c>
      <c r="C140" s="12"/>
      <c r="D140" s="12"/>
      <c r="E140" s="12"/>
      <c r="G140" s="90" t="s">
        <v>8</v>
      </c>
      <c r="H140" s="90" t="s">
        <v>9</v>
      </c>
      <c r="I140" s="90" t="s">
        <v>10</v>
      </c>
      <c r="J140" s="90" t="s">
        <v>11</v>
      </c>
      <c r="K140" s="90" t="s">
        <v>23</v>
      </c>
      <c r="L140" s="92" t="s">
        <v>24</v>
      </c>
      <c r="M140" s="95"/>
      <c r="N140" s="90" t="s">
        <v>25</v>
      </c>
    </row>
    <row r="141" spans="1:19" ht="15.75" x14ac:dyDescent="0.25">
      <c r="C141" s="12"/>
      <c r="D141" s="12"/>
      <c r="E141" s="12"/>
      <c r="G141" s="91"/>
      <c r="H141" s="91"/>
      <c r="I141" s="91"/>
      <c r="J141" s="91"/>
      <c r="K141" s="91"/>
      <c r="L141" s="1">
        <v>0.05</v>
      </c>
      <c r="M141" s="1">
        <v>0.01</v>
      </c>
      <c r="N141" s="91"/>
      <c r="P141" s="40" t="s">
        <v>28</v>
      </c>
      <c r="Q141" s="40" t="s">
        <v>29</v>
      </c>
      <c r="R141" s="40" t="s">
        <v>30</v>
      </c>
      <c r="S141" s="5"/>
    </row>
    <row r="142" spans="1:19" ht="15.75" x14ac:dyDescent="0.25">
      <c r="C142" s="12"/>
      <c r="D142" s="12"/>
      <c r="E142" s="12"/>
      <c r="G142" s="16" t="s">
        <v>26</v>
      </c>
      <c r="H142" s="16">
        <f>B140-1</f>
        <v>2</v>
      </c>
      <c r="I142" s="2">
        <f>I132</f>
        <v>1.6480000000029804E-2</v>
      </c>
      <c r="J142" s="2">
        <f>I142/H142</f>
        <v>8.2400000000149021E-3</v>
      </c>
      <c r="K142" s="2">
        <f>J142/J144</f>
        <v>0.3058648849300693</v>
      </c>
      <c r="L142" s="2">
        <f>FINV(L141,H142,H144)</f>
        <v>4.4589701075245118</v>
      </c>
      <c r="M142" s="2">
        <f>FINV(M141,H142,H144)</f>
        <v>8.6491106406735145</v>
      </c>
      <c r="N142" s="16" t="str">
        <f>IF(K142&lt;L142,"TN",IF(K142&lt;M142,"*","**"))</f>
        <v>TN</v>
      </c>
      <c r="P142" s="2">
        <f>SQRT(J144/B140)</f>
        <v>9.4762861923850375E-2</v>
      </c>
      <c r="Q142" s="40">
        <v>4.8899999999999997</v>
      </c>
      <c r="R142" s="2">
        <f>P142*Q142</f>
        <v>0.46339039480762828</v>
      </c>
      <c r="S142" s="5"/>
    </row>
    <row r="143" spans="1:19" ht="15.75" x14ac:dyDescent="0.25">
      <c r="C143" s="12"/>
      <c r="D143" s="12"/>
      <c r="E143" s="12"/>
      <c r="G143" s="16" t="s">
        <v>20</v>
      </c>
      <c r="H143" s="16">
        <f>B139-1</f>
        <v>4</v>
      </c>
      <c r="I143" s="2">
        <f>I133</f>
        <v>0.51263999999997623</v>
      </c>
      <c r="J143" s="2">
        <f>I143/H143</f>
        <v>0.12815999999999406</v>
      </c>
      <c r="K143" s="2">
        <f>J143/J144</f>
        <v>4.7572383073501179</v>
      </c>
      <c r="L143" s="2">
        <f>FINV(L141,H143,H144)</f>
        <v>3.8378533545558975</v>
      </c>
      <c r="M143" s="2">
        <f>FINV(M141,H143,H144)</f>
        <v>7.006076622955586</v>
      </c>
      <c r="N143" s="16" t="str">
        <f>IF(K143&lt;L143,"TN",IF(K143&lt;M143,"*","**"))</f>
        <v>*</v>
      </c>
      <c r="P143" s="5"/>
      <c r="Q143" s="5"/>
      <c r="R143" s="5"/>
      <c r="S143" s="5"/>
    </row>
    <row r="144" spans="1:19" ht="15.75" x14ac:dyDescent="0.25">
      <c r="C144" s="12"/>
      <c r="D144" s="12"/>
      <c r="E144" s="12"/>
      <c r="G144" s="16" t="s">
        <v>27</v>
      </c>
      <c r="H144" s="16">
        <f>H142*H143</f>
        <v>8</v>
      </c>
      <c r="I144" s="2">
        <f>I134</f>
        <v>0.21551999999996951</v>
      </c>
      <c r="J144" s="2">
        <f>I144/H144</f>
        <v>2.6939999999996189E-2</v>
      </c>
      <c r="K144" s="6"/>
      <c r="L144" s="6"/>
      <c r="M144" s="6"/>
      <c r="N144" s="17"/>
      <c r="P144" s="40" t="s">
        <v>20</v>
      </c>
      <c r="Q144" s="40" t="s">
        <v>19</v>
      </c>
      <c r="R144" s="40" t="s">
        <v>31</v>
      </c>
      <c r="S144" s="40" t="s">
        <v>32</v>
      </c>
    </row>
    <row r="145" spans="1:19" ht="15.75" x14ac:dyDescent="0.25">
      <c r="G145" s="16" t="s">
        <v>3</v>
      </c>
      <c r="H145" s="16">
        <f>SUM(H142:H144)</f>
        <v>14</v>
      </c>
      <c r="I145" s="2">
        <f>I131</f>
        <v>0.74463999999997554</v>
      </c>
      <c r="J145" s="6"/>
      <c r="K145" s="6"/>
      <c r="L145" s="6"/>
      <c r="M145" s="6"/>
      <c r="N145" s="17"/>
      <c r="P145" s="40" t="s">
        <v>42</v>
      </c>
      <c r="Q145" s="2">
        <v>3.17</v>
      </c>
      <c r="R145" s="2">
        <f>Q145+R142</f>
        <v>3.6333903948076283</v>
      </c>
      <c r="S145" s="40" t="s">
        <v>33</v>
      </c>
    </row>
    <row r="146" spans="1:19" ht="15.75" x14ac:dyDescent="0.25">
      <c r="G146" s="9"/>
      <c r="H146" s="9"/>
      <c r="I146" s="9"/>
      <c r="J146" s="9"/>
      <c r="K146" s="9"/>
      <c r="L146" s="9"/>
      <c r="M146" s="9"/>
      <c r="N146" s="9"/>
      <c r="P146" s="40" t="s">
        <v>44</v>
      </c>
      <c r="Q146" s="2">
        <v>3.3699999999999997</v>
      </c>
      <c r="R146" s="2">
        <f>Q146+R142</f>
        <v>3.833390394807628</v>
      </c>
      <c r="S146" s="40" t="s">
        <v>52</v>
      </c>
    </row>
    <row r="147" spans="1:19" ht="15.75" x14ac:dyDescent="0.25">
      <c r="P147" s="40" t="s">
        <v>43</v>
      </c>
      <c r="Q147" s="2">
        <v>3.5833333333333335</v>
      </c>
      <c r="R147" s="2"/>
      <c r="S147" s="40" t="s">
        <v>52</v>
      </c>
    </row>
    <row r="148" spans="1:19" ht="15.75" x14ac:dyDescent="0.25">
      <c r="P148" s="40" t="s">
        <v>45</v>
      </c>
      <c r="Q148" s="2">
        <v>3.5833333333333335</v>
      </c>
      <c r="R148" s="2"/>
      <c r="S148" s="40" t="s">
        <v>52</v>
      </c>
    </row>
    <row r="149" spans="1:19" ht="15.75" x14ac:dyDescent="0.25">
      <c r="P149" s="40" t="s">
        <v>46</v>
      </c>
      <c r="Q149" s="2">
        <v>3.6833333333333336</v>
      </c>
      <c r="R149" s="2"/>
      <c r="S149" s="40" t="s">
        <v>34</v>
      </c>
    </row>
    <row r="151" spans="1:19" x14ac:dyDescent="0.25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</row>
    <row r="152" spans="1:19" s="29" customFormat="1" x14ac:dyDescent="0.25">
      <c r="P152" s="30"/>
      <c r="Q152" s="30"/>
      <c r="R152" s="30"/>
      <c r="S152" s="30"/>
    </row>
  </sheetData>
  <sortState xmlns:xlrd2="http://schemas.microsoft.com/office/spreadsheetml/2017/richdata2" ref="P145:S149">
    <sortCondition ref="Q145:Q149"/>
  </sortState>
  <mergeCells count="86">
    <mergeCell ref="N140:N141"/>
    <mergeCell ref="G140:G141"/>
    <mergeCell ref="H140:H141"/>
    <mergeCell ref="I140:I141"/>
    <mergeCell ref="J140:J141"/>
    <mergeCell ref="K140:K141"/>
    <mergeCell ref="L140:M140"/>
    <mergeCell ref="N115:N116"/>
    <mergeCell ref="A129:A130"/>
    <mergeCell ref="B129:D129"/>
    <mergeCell ref="E129:E130"/>
    <mergeCell ref="F129:F130"/>
    <mergeCell ref="M130:N133"/>
    <mergeCell ref="G115:G116"/>
    <mergeCell ref="H115:H116"/>
    <mergeCell ref="I115:I116"/>
    <mergeCell ref="J115:J116"/>
    <mergeCell ref="K115:K116"/>
    <mergeCell ref="L115:M115"/>
    <mergeCell ref="N90:N91"/>
    <mergeCell ref="A104:A105"/>
    <mergeCell ref="B104:D104"/>
    <mergeCell ref="E104:E105"/>
    <mergeCell ref="F104:F105"/>
    <mergeCell ref="M105:N108"/>
    <mergeCell ref="G90:G91"/>
    <mergeCell ref="H90:H91"/>
    <mergeCell ref="I90:I91"/>
    <mergeCell ref="J90:J91"/>
    <mergeCell ref="K90:K91"/>
    <mergeCell ref="L90:M90"/>
    <mergeCell ref="N65:N66"/>
    <mergeCell ref="A79:A80"/>
    <mergeCell ref="B79:D79"/>
    <mergeCell ref="E79:E80"/>
    <mergeCell ref="F79:F80"/>
    <mergeCell ref="M80:N83"/>
    <mergeCell ref="G65:G66"/>
    <mergeCell ref="H65:H66"/>
    <mergeCell ref="I65:I66"/>
    <mergeCell ref="J65:J66"/>
    <mergeCell ref="K65:K66"/>
    <mergeCell ref="L65:M65"/>
    <mergeCell ref="N40:N41"/>
    <mergeCell ref="A54:A55"/>
    <mergeCell ref="B54:D54"/>
    <mergeCell ref="E54:E55"/>
    <mergeCell ref="F54:F55"/>
    <mergeCell ref="M55:N58"/>
    <mergeCell ref="G40:G41"/>
    <mergeCell ref="H40:H41"/>
    <mergeCell ref="I40:I41"/>
    <mergeCell ref="J40:J41"/>
    <mergeCell ref="K40:K41"/>
    <mergeCell ref="L40:M40"/>
    <mergeCell ref="N15:N16"/>
    <mergeCell ref="A29:A30"/>
    <mergeCell ref="B29:D29"/>
    <mergeCell ref="E29:E30"/>
    <mergeCell ref="F29:F30"/>
    <mergeCell ref="M30:N34"/>
    <mergeCell ref="G15:G16"/>
    <mergeCell ref="H15:H16"/>
    <mergeCell ref="I15:I16"/>
    <mergeCell ref="J15:J16"/>
    <mergeCell ref="K15:K16"/>
    <mergeCell ref="L15:M15"/>
    <mergeCell ref="A1:N2"/>
    <mergeCell ref="A4:A5"/>
    <mergeCell ref="B4:D4"/>
    <mergeCell ref="E4:E5"/>
    <mergeCell ref="F4:F5"/>
    <mergeCell ref="AJ11:AK11"/>
    <mergeCell ref="AJ5:AK5"/>
    <mergeCell ref="W4:AK4"/>
    <mergeCell ref="M5:M8"/>
    <mergeCell ref="X5:Y5"/>
    <mergeCell ref="Z5:AA5"/>
    <mergeCell ref="AB5:AE5"/>
    <mergeCell ref="AF5:AG5"/>
    <mergeCell ref="AH5:AI5"/>
    <mergeCell ref="X11:Y11"/>
    <mergeCell ref="Z11:AA11"/>
    <mergeCell ref="AB11:AE11"/>
    <mergeCell ref="AF11:AG11"/>
    <mergeCell ref="AH11:AI11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7930C-6FF5-4BD8-B433-F25C067FF15D}">
  <dimension ref="A1:AH53"/>
  <sheetViews>
    <sheetView zoomScale="98" zoomScaleNormal="98" workbookViewId="0">
      <selection sqref="A1:N2"/>
    </sheetView>
  </sheetViews>
  <sheetFormatPr defaultRowHeight="15" x14ac:dyDescent="0.25"/>
  <cols>
    <col min="1" max="1" width="15.42578125" style="21" customWidth="1"/>
    <col min="2" max="5" width="9.140625" style="21"/>
    <col min="6" max="6" width="13" style="21" customWidth="1"/>
    <col min="7" max="7" width="15.5703125" style="21" customWidth="1"/>
    <col min="8" max="8" width="9.140625" style="21"/>
    <col min="9" max="13" width="10.7109375" style="21" customWidth="1"/>
    <col min="14" max="15" width="9.140625" style="21"/>
    <col min="16" max="19" width="14.5703125" style="22" customWidth="1"/>
    <col min="20" max="20" width="9.140625" style="21"/>
    <col min="21" max="21" width="9.140625" style="21" customWidth="1"/>
    <col min="22" max="22" width="9.140625" style="21"/>
    <col min="23" max="23" width="15.7109375" style="21" customWidth="1"/>
    <col min="24" max="24" width="9.140625" style="21"/>
    <col min="25" max="25" width="4.28515625" style="21" customWidth="1"/>
    <col min="26" max="26" width="9.140625" style="21"/>
    <col min="27" max="27" width="13.28515625" style="21" customWidth="1"/>
    <col min="28" max="16384" width="9.140625" style="21"/>
  </cols>
  <sheetData>
    <row r="1" spans="1:34" x14ac:dyDescent="0.25">
      <c r="A1" s="88" t="s">
        <v>49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34" x14ac:dyDescent="0.25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AA2" s="77"/>
      <c r="AB2" s="77"/>
      <c r="AC2" s="77"/>
      <c r="AD2" s="77"/>
      <c r="AE2" s="77"/>
      <c r="AF2" s="77"/>
      <c r="AG2" s="77"/>
      <c r="AH2" s="77"/>
    </row>
    <row r="3" spans="1:34" x14ac:dyDescent="0.25">
      <c r="AA3" s="77"/>
      <c r="AB3" s="77"/>
      <c r="AC3" s="77"/>
      <c r="AD3" s="77"/>
      <c r="AE3" s="77"/>
      <c r="AF3" s="77"/>
      <c r="AG3" s="77"/>
      <c r="AH3" s="77"/>
    </row>
    <row r="4" spans="1:34" ht="15.75" x14ac:dyDescent="0.25">
      <c r="A4" s="90" t="s">
        <v>20</v>
      </c>
      <c r="B4" s="92" t="s">
        <v>21</v>
      </c>
      <c r="C4" s="93"/>
      <c r="D4" s="93"/>
      <c r="E4" s="90" t="s">
        <v>3</v>
      </c>
      <c r="F4" s="90" t="s">
        <v>19</v>
      </c>
      <c r="P4" s="11"/>
      <c r="Q4" s="11"/>
      <c r="R4" s="11"/>
      <c r="S4" s="11"/>
      <c r="W4" s="83" t="s">
        <v>49</v>
      </c>
      <c r="X4" s="83"/>
      <c r="Y4" s="83"/>
      <c r="AA4" s="77"/>
      <c r="AB4" s="77"/>
      <c r="AC4" s="77"/>
      <c r="AD4" s="77"/>
      <c r="AE4" s="77"/>
      <c r="AF4" s="77"/>
      <c r="AG4" s="77"/>
      <c r="AH4" s="77"/>
    </row>
    <row r="5" spans="1:34" ht="15.75" customHeight="1" x14ac:dyDescent="0.25">
      <c r="A5" s="91"/>
      <c r="B5" s="16" t="s">
        <v>0</v>
      </c>
      <c r="C5" s="16" t="s">
        <v>1</v>
      </c>
      <c r="D5" s="16" t="s">
        <v>2</v>
      </c>
      <c r="E5" s="91"/>
      <c r="F5" s="91"/>
      <c r="H5" s="10" t="s">
        <v>4</v>
      </c>
      <c r="I5" s="19">
        <f>(E11^2)/(B14*B15)</f>
        <v>17244.930666666663</v>
      </c>
      <c r="M5" s="94">
        <v>42</v>
      </c>
      <c r="N5" s="94"/>
      <c r="P5" s="11"/>
      <c r="Q5" s="11"/>
      <c r="R5" s="11"/>
      <c r="S5" s="11"/>
      <c r="W5" s="70" t="s">
        <v>20</v>
      </c>
      <c r="X5" s="84" t="s">
        <v>53</v>
      </c>
      <c r="Y5" s="85"/>
      <c r="AA5" s="77"/>
      <c r="AB5" s="77"/>
      <c r="AC5" s="77"/>
      <c r="AD5" s="77"/>
      <c r="AE5" s="77"/>
      <c r="AF5" s="77"/>
      <c r="AG5" s="77"/>
      <c r="AH5" s="77"/>
    </row>
    <row r="6" spans="1:34" ht="15.75" customHeight="1" x14ac:dyDescent="0.25">
      <c r="A6" s="16" t="s">
        <v>42</v>
      </c>
      <c r="B6" s="16">
        <v>20.8</v>
      </c>
      <c r="C6" s="16">
        <v>28.5</v>
      </c>
      <c r="D6" s="16">
        <v>23.7</v>
      </c>
      <c r="E6" s="16">
        <f>SUM(B6:D6)</f>
        <v>73</v>
      </c>
      <c r="F6" s="2">
        <f>AVERAGE(B6:D6)</f>
        <v>24.333333333333332</v>
      </c>
      <c r="H6" s="10" t="s">
        <v>5</v>
      </c>
      <c r="I6" s="19">
        <f>SUMSQ(B6:D10)-I5</f>
        <v>661.44933333333393</v>
      </c>
      <c r="M6" s="94"/>
      <c r="N6" s="94"/>
      <c r="P6" s="11"/>
      <c r="Q6" s="11"/>
      <c r="R6" s="11"/>
      <c r="S6" s="11"/>
      <c r="W6" s="71" t="s">
        <v>42</v>
      </c>
      <c r="X6" s="72">
        <v>24.333333333333332</v>
      </c>
      <c r="Y6" s="71" t="s">
        <v>33</v>
      </c>
      <c r="AA6" s="77"/>
      <c r="AB6" s="77"/>
      <c r="AC6" s="77"/>
      <c r="AD6" s="77"/>
      <c r="AE6" s="77"/>
      <c r="AF6" s="77"/>
      <c r="AG6" s="77"/>
      <c r="AH6" s="77"/>
    </row>
    <row r="7" spans="1:34" ht="15.75" customHeight="1" x14ac:dyDescent="0.25">
      <c r="A7" s="16" t="s">
        <v>43</v>
      </c>
      <c r="B7" s="16">
        <v>29.7</v>
      </c>
      <c r="C7" s="16">
        <v>27.6</v>
      </c>
      <c r="D7" s="16">
        <v>31.2</v>
      </c>
      <c r="E7" s="16">
        <f>SUM(B7:D7)</f>
        <v>88.5</v>
      </c>
      <c r="F7" s="2">
        <f>AVERAGE(B7:D7)</f>
        <v>29.5</v>
      </c>
      <c r="H7" s="10" t="s">
        <v>6</v>
      </c>
      <c r="I7" s="19">
        <f>(SUMSQ(B11:D11)/B14)-I5</f>
        <v>15.009333333338873</v>
      </c>
      <c r="M7" s="94"/>
      <c r="N7" s="94"/>
      <c r="P7" s="11"/>
      <c r="Q7" s="11"/>
      <c r="R7" s="11"/>
      <c r="S7" s="11"/>
      <c r="W7" s="7" t="s">
        <v>43</v>
      </c>
      <c r="X7" s="73">
        <v>29.5</v>
      </c>
      <c r="Y7" s="7" t="s">
        <v>52</v>
      </c>
      <c r="AA7" s="77"/>
      <c r="AB7" s="77"/>
      <c r="AC7" s="77"/>
      <c r="AD7" s="77"/>
      <c r="AE7" s="77"/>
      <c r="AF7" s="77"/>
      <c r="AG7" s="77"/>
      <c r="AH7" s="77"/>
    </row>
    <row r="8" spans="1:34" ht="15.75" customHeight="1" x14ac:dyDescent="0.25">
      <c r="A8" s="16" t="s">
        <v>44</v>
      </c>
      <c r="B8" s="16">
        <v>38.6</v>
      </c>
      <c r="C8" s="16">
        <v>36.4</v>
      </c>
      <c r="D8" s="16">
        <v>32</v>
      </c>
      <c r="E8" s="16">
        <f>SUM(B8:D8)</f>
        <v>107</v>
      </c>
      <c r="F8" s="2">
        <f>AVERAGE(B8:D8)</f>
        <v>35.666666666666664</v>
      </c>
      <c r="H8" s="10" t="s">
        <v>22</v>
      </c>
      <c r="I8" s="19">
        <f>(SUMSQ(E6:E10)/B15)-I5</f>
        <v>580.90266666666867</v>
      </c>
      <c r="M8" s="94"/>
      <c r="N8" s="94"/>
      <c r="P8" s="11"/>
      <c r="Q8" s="11"/>
      <c r="R8" s="11"/>
      <c r="S8" s="11"/>
      <c r="W8" s="7" t="s">
        <v>44</v>
      </c>
      <c r="X8" s="73">
        <v>35.666666666666664</v>
      </c>
      <c r="Y8" s="7" t="s">
        <v>34</v>
      </c>
      <c r="AA8" s="77"/>
      <c r="AB8" s="77"/>
      <c r="AC8" s="77"/>
      <c r="AD8" s="77"/>
      <c r="AE8" s="77"/>
      <c r="AF8" s="77"/>
      <c r="AG8" s="77"/>
      <c r="AH8" s="77"/>
    </row>
    <row r="9" spans="1:34" ht="15.75" x14ac:dyDescent="0.25">
      <c r="A9" s="16" t="s">
        <v>45</v>
      </c>
      <c r="B9" s="16">
        <v>40.700000000000003</v>
      </c>
      <c r="C9" s="16">
        <v>38.9</v>
      </c>
      <c r="D9" s="16">
        <v>35.799999999999997</v>
      </c>
      <c r="E9" s="16">
        <f>SUM(B9:D9)</f>
        <v>115.39999999999999</v>
      </c>
      <c r="F9" s="2">
        <f>AVERAGE(B9:D9)</f>
        <v>38.466666666666661</v>
      </c>
      <c r="H9" s="10" t="s">
        <v>7</v>
      </c>
      <c r="I9" s="19">
        <f>I6-I7-I8</f>
        <v>65.537333333326387</v>
      </c>
      <c r="P9" s="11"/>
      <c r="Q9" s="11"/>
      <c r="R9" s="11"/>
      <c r="S9" s="11"/>
      <c r="W9" s="7" t="s">
        <v>45</v>
      </c>
      <c r="X9" s="73">
        <v>38.466666666666661</v>
      </c>
      <c r="Y9" s="7" t="s">
        <v>39</v>
      </c>
      <c r="AA9" s="77"/>
      <c r="AB9" s="77"/>
      <c r="AC9" s="77"/>
      <c r="AD9" s="77"/>
      <c r="AE9" s="77"/>
      <c r="AF9" s="77"/>
      <c r="AG9" s="77"/>
      <c r="AH9" s="77"/>
    </row>
    <row r="10" spans="1:34" ht="15.75" x14ac:dyDescent="0.25">
      <c r="A10" s="39" t="s">
        <v>46</v>
      </c>
      <c r="B10" s="16">
        <v>43.9</v>
      </c>
      <c r="C10" s="16">
        <v>41</v>
      </c>
      <c r="D10" s="16">
        <v>39.799999999999997</v>
      </c>
      <c r="E10" s="16">
        <f>SUM(B10:D10)</f>
        <v>124.7</v>
      </c>
      <c r="F10" s="38">
        <f>AVERAGE(B10:D10)</f>
        <v>41.56666666666667</v>
      </c>
      <c r="W10" s="74" t="s">
        <v>46</v>
      </c>
      <c r="X10" s="75">
        <v>41.56666666666667</v>
      </c>
      <c r="Y10" s="74" t="s">
        <v>38</v>
      </c>
      <c r="AA10" s="77"/>
      <c r="AB10" s="77"/>
      <c r="AC10" s="77"/>
      <c r="AD10" s="77"/>
      <c r="AE10" s="77"/>
      <c r="AF10" s="77"/>
      <c r="AG10" s="77"/>
      <c r="AH10" s="77"/>
    </row>
    <row r="11" spans="1:34" ht="15.75" x14ac:dyDescent="0.25">
      <c r="A11" s="16" t="s">
        <v>3</v>
      </c>
      <c r="B11" s="16">
        <f>SUM(B6:B10)</f>
        <v>173.70000000000002</v>
      </c>
      <c r="C11" s="16">
        <f t="shared" ref="C11:D11" si="0">SUM(C6:C10)</f>
        <v>172.4</v>
      </c>
      <c r="D11" s="16">
        <f t="shared" si="0"/>
        <v>162.5</v>
      </c>
      <c r="E11" s="18">
        <f>SUM(E6:E10)</f>
        <v>508.59999999999997</v>
      </c>
      <c r="F11" s="8"/>
      <c r="W11" s="76" t="s">
        <v>30</v>
      </c>
      <c r="X11" s="86">
        <v>8.08</v>
      </c>
      <c r="Y11" s="87"/>
      <c r="AB11" s="11"/>
      <c r="AC11" s="11"/>
      <c r="AD11" s="11"/>
      <c r="AE11" s="11"/>
      <c r="AF11" s="11"/>
      <c r="AG11" s="11"/>
      <c r="AH11" s="11"/>
    </row>
    <row r="12" spans="1:34" ht="15" customHeight="1" x14ac:dyDescent="0.25">
      <c r="AB12" s="11"/>
      <c r="AC12" s="11"/>
      <c r="AD12" s="11"/>
      <c r="AE12" s="11"/>
      <c r="AF12" s="11"/>
      <c r="AG12" s="11"/>
      <c r="AH12" s="11"/>
    </row>
    <row r="14" spans="1:34" ht="15.75" x14ac:dyDescent="0.25">
      <c r="A14" s="7" t="s">
        <v>20</v>
      </c>
      <c r="B14" s="21">
        <v>5</v>
      </c>
      <c r="U14" s="11"/>
      <c r="V14" s="11"/>
      <c r="W14" s="11"/>
    </row>
    <row r="15" spans="1:34" ht="15.75" x14ac:dyDescent="0.25">
      <c r="A15" s="7" t="s">
        <v>21</v>
      </c>
      <c r="B15" s="21">
        <v>3</v>
      </c>
      <c r="G15" s="90" t="s">
        <v>8</v>
      </c>
      <c r="H15" s="90" t="s">
        <v>9</v>
      </c>
      <c r="I15" s="90" t="s">
        <v>10</v>
      </c>
      <c r="J15" s="90" t="s">
        <v>11</v>
      </c>
      <c r="K15" s="90" t="s">
        <v>23</v>
      </c>
      <c r="L15" s="92" t="s">
        <v>24</v>
      </c>
      <c r="M15" s="95"/>
      <c r="N15" s="90" t="s">
        <v>25</v>
      </c>
      <c r="U15" s="11"/>
      <c r="V15" s="11"/>
      <c r="W15" s="11"/>
    </row>
    <row r="16" spans="1:34" ht="15.75" x14ac:dyDescent="0.25">
      <c r="G16" s="91"/>
      <c r="H16" s="91"/>
      <c r="I16" s="91"/>
      <c r="J16" s="91"/>
      <c r="K16" s="91"/>
      <c r="L16" s="1">
        <v>0.05</v>
      </c>
      <c r="M16" s="1">
        <v>0.01</v>
      </c>
      <c r="N16" s="91"/>
      <c r="P16" s="40" t="s">
        <v>28</v>
      </c>
      <c r="Q16" s="40" t="s">
        <v>29</v>
      </c>
      <c r="R16" s="40" t="s">
        <v>30</v>
      </c>
      <c r="S16" s="5"/>
      <c r="U16" s="11"/>
      <c r="V16" s="11"/>
      <c r="W16" s="11"/>
    </row>
    <row r="17" spans="1:34" ht="15.75" x14ac:dyDescent="0.25">
      <c r="G17" s="16" t="s">
        <v>26</v>
      </c>
      <c r="H17" s="16">
        <f>B15-1</f>
        <v>2</v>
      </c>
      <c r="I17" s="2">
        <f>I7</f>
        <v>15.009333333338873</v>
      </c>
      <c r="J17" s="2">
        <f>I17/H17</f>
        <v>7.5046666666694364</v>
      </c>
      <c r="K17" s="2">
        <f>J17/J19</f>
        <v>0.91607836754666838</v>
      </c>
      <c r="L17" s="2">
        <f>FINV(L16,H17,H19)</f>
        <v>4.4589701075245118</v>
      </c>
      <c r="M17" s="2">
        <f>FINV(M16,H17,H19)</f>
        <v>8.6491106406735145</v>
      </c>
      <c r="N17" s="16" t="str">
        <f>IF(K17&lt;L17,"TN",IF(K17&lt;M17,"*","**"))</f>
        <v>TN</v>
      </c>
      <c r="P17" s="2">
        <f>SQRT(J19/B15)</f>
        <v>1.6524897041197966</v>
      </c>
      <c r="Q17" s="40">
        <v>4.8899999999999997</v>
      </c>
      <c r="R17" s="2">
        <f>P17*Q17</f>
        <v>8.0806746531458042</v>
      </c>
      <c r="S17" s="5"/>
      <c r="U17" s="11"/>
      <c r="V17" s="11"/>
      <c r="W17" s="11"/>
    </row>
    <row r="18" spans="1:34" ht="15.75" x14ac:dyDescent="0.25">
      <c r="G18" s="16" t="s">
        <v>20</v>
      </c>
      <c r="H18" s="16">
        <f>B14-1</f>
        <v>4</v>
      </c>
      <c r="I18" s="2">
        <f>I8</f>
        <v>580.90266666666867</v>
      </c>
      <c r="J18" s="2">
        <f>I18/H18</f>
        <v>145.22566666666717</v>
      </c>
      <c r="K18" s="2">
        <f>J18/J19</f>
        <v>17.727381848515765</v>
      </c>
      <c r="L18" s="2">
        <f>FINV(L16,H18,H19)</f>
        <v>3.8378533545558975</v>
      </c>
      <c r="M18" s="2">
        <f>FINV(M16,H18,H19)</f>
        <v>7.006076622955586</v>
      </c>
      <c r="N18" s="16" t="str">
        <f>IF(K18&lt;L18,"TN",IF(K18&lt;M18,"*","**"))</f>
        <v>**</v>
      </c>
      <c r="P18" s="5"/>
      <c r="Q18" s="5"/>
      <c r="R18" s="5"/>
      <c r="S18" s="5"/>
      <c r="U18" s="11"/>
      <c r="V18" s="11"/>
      <c r="W18" s="11"/>
    </row>
    <row r="19" spans="1:34" ht="15.75" x14ac:dyDescent="0.25">
      <c r="G19" s="16" t="s">
        <v>27</v>
      </c>
      <c r="H19" s="16">
        <f>H17*H18</f>
        <v>8</v>
      </c>
      <c r="I19" s="2">
        <f>I9</f>
        <v>65.537333333326387</v>
      </c>
      <c r="J19" s="2">
        <f>I19/H19</f>
        <v>8.1921666666657984</v>
      </c>
      <c r="K19" s="6"/>
      <c r="L19" s="6"/>
      <c r="M19" s="6"/>
      <c r="N19" s="17"/>
      <c r="O19" s="23"/>
      <c r="P19" s="40" t="s">
        <v>20</v>
      </c>
      <c r="Q19" s="40" t="s">
        <v>19</v>
      </c>
      <c r="R19" s="40" t="s">
        <v>31</v>
      </c>
      <c r="S19" s="40" t="s">
        <v>32</v>
      </c>
    </row>
    <row r="20" spans="1:34" ht="15.75" x14ac:dyDescent="0.25">
      <c r="G20" s="16" t="s">
        <v>3</v>
      </c>
      <c r="H20" s="16">
        <f>SUM(H17:H19)</f>
        <v>14</v>
      </c>
      <c r="I20" s="2">
        <f>I6</f>
        <v>661.44933333333393</v>
      </c>
      <c r="J20" s="6"/>
      <c r="K20" s="6"/>
      <c r="L20" s="6"/>
      <c r="M20" s="6"/>
      <c r="N20" s="17"/>
      <c r="O20" s="23"/>
      <c r="P20" s="40" t="s">
        <v>42</v>
      </c>
      <c r="Q20" s="2">
        <v>24.333333333333332</v>
      </c>
      <c r="R20" s="2">
        <f>Q20+R17</f>
        <v>32.414007986479135</v>
      </c>
      <c r="S20" s="40" t="s">
        <v>33</v>
      </c>
    </row>
    <row r="21" spans="1:34" ht="15.75" x14ac:dyDescent="0.25">
      <c r="G21" s="9"/>
      <c r="H21" s="9"/>
      <c r="I21" s="9"/>
      <c r="J21" s="9"/>
      <c r="K21" s="9"/>
      <c r="L21" s="9"/>
      <c r="M21" s="9"/>
      <c r="N21" s="9"/>
      <c r="P21" s="40" t="s">
        <v>43</v>
      </c>
      <c r="Q21" s="2">
        <v>29.5</v>
      </c>
      <c r="R21" s="2">
        <f>Q21+R17</f>
        <v>37.580674653145806</v>
      </c>
      <c r="S21" s="40" t="s">
        <v>52</v>
      </c>
    </row>
    <row r="22" spans="1:34" ht="15.75" x14ac:dyDescent="0.25">
      <c r="P22" s="40" t="s">
        <v>44</v>
      </c>
      <c r="Q22" s="2">
        <v>35.666666666666664</v>
      </c>
      <c r="R22" s="2">
        <f>Q22+R17</f>
        <v>43.74734131981247</v>
      </c>
      <c r="S22" s="40" t="s">
        <v>34</v>
      </c>
    </row>
    <row r="23" spans="1:34" ht="15.75" x14ac:dyDescent="0.25">
      <c r="P23" s="40" t="s">
        <v>45</v>
      </c>
      <c r="Q23" s="2">
        <v>38.466666666666661</v>
      </c>
      <c r="R23" s="2"/>
      <c r="S23" s="40" t="s">
        <v>39</v>
      </c>
    </row>
    <row r="24" spans="1:34" ht="15.75" x14ac:dyDescent="0.25">
      <c r="P24" s="40" t="s">
        <v>46</v>
      </c>
      <c r="Q24" s="2">
        <v>41.56666666666667</v>
      </c>
      <c r="R24" s="2"/>
      <c r="S24" s="40" t="s">
        <v>38</v>
      </c>
    </row>
    <row r="25" spans="1:34" ht="15.75" x14ac:dyDescent="0.25">
      <c r="P25" s="5"/>
      <c r="Q25" s="5"/>
      <c r="R25" s="5"/>
      <c r="S25" s="5"/>
      <c r="W25" s="23"/>
      <c r="X25" s="23"/>
    </row>
    <row r="26" spans="1:34" s="23" customFormat="1" ht="13.5" customHeight="1" x14ac:dyDescent="0.25">
      <c r="P26" s="24"/>
      <c r="Q26" s="24"/>
      <c r="R26" s="24"/>
      <c r="S26" s="24"/>
    </row>
    <row r="27" spans="1:34" x14ac:dyDescent="0.25">
      <c r="A27" s="88" t="s">
        <v>50</v>
      </c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</row>
    <row r="28" spans="1:34" x14ac:dyDescent="0.25">
      <c r="A28" s="89"/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</row>
    <row r="29" spans="1:34" x14ac:dyDescent="0.25">
      <c r="W29" s="23"/>
      <c r="X29" s="23"/>
      <c r="Y29" s="23"/>
      <c r="AA29" s="77"/>
      <c r="AB29" s="77"/>
      <c r="AC29" s="77"/>
      <c r="AD29" s="77"/>
      <c r="AE29" s="77"/>
      <c r="AF29" s="77"/>
      <c r="AG29" s="77"/>
      <c r="AH29" s="77"/>
    </row>
    <row r="30" spans="1:34" ht="15.75" x14ac:dyDescent="0.25">
      <c r="A30" s="90" t="s">
        <v>20</v>
      </c>
      <c r="B30" s="92" t="s">
        <v>21</v>
      </c>
      <c r="C30" s="93"/>
      <c r="D30" s="93"/>
      <c r="E30" s="90" t="s">
        <v>3</v>
      </c>
      <c r="F30" s="90" t="s">
        <v>19</v>
      </c>
      <c r="W30" s="83" t="s">
        <v>50</v>
      </c>
      <c r="X30" s="83"/>
      <c r="Y30" s="83"/>
      <c r="AA30" s="77"/>
      <c r="AB30" s="77"/>
      <c r="AC30" s="77"/>
      <c r="AD30" s="77"/>
      <c r="AE30" s="77"/>
      <c r="AF30" s="77"/>
      <c r="AG30" s="77"/>
      <c r="AH30" s="77"/>
    </row>
    <row r="31" spans="1:34" ht="15.75" customHeight="1" x14ac:dyDescent="0.25">
      <c r="A31" s="91"/>
      <c r="B31" s="16" t="s">
        <v>0</v>
      </c>
      <c r="C31" s="16" t="s">
        <v>1</v>
      </c>
      <c r="D31" s="16" t="s">
        <v>2</v>
      </c>
      <c r="E31" s="91"/>
      <c r="F31" s="91"/>
      <c r="H31" s="10" t="s">
        <v>4</v>
      </c>
      <c r="I31" s="19">
        <f>(E37^2)/(B40*B41)</f>
        <v>7255.6006666666653</v>
      </c>
      <c r="M31" s="94">
        <v>42</v>
      </c>
      <c r="N31" s="94"/>
      <c r="W31" s="70" t="s">
        <v>20</v>
      </c>
      <c r="X31" s="85" t="s">
        <v>53</v>
      </c>
      <c r="Y31" s="85"/>
      <c r="AA31" s="77"/>
      <c r="AB31" s="77"/>
      <c r="AC31" s="77"/>
      <c r="AD31" s="77"/>
      <c r="AE31" s="77"/>
      <c r="AF31" s="77"/>
      <c r="AG31" s="77"/>
      <c r="AH31" s="77"/>
    </row>
    <row r="32" spans="1:34" ht="15.75" customHeight="1" x14ac:dyDescent="0.25">
      <c r="A32" s="16" t="s">
        <v>42</v>
      </c>
      <c r="B32" s="16">
        <v>13.8</v>
      </c>
      <c r="C32" s="16">
        <v>19.700000000000003</v>
      </c>
      <c r="D32" s="16">
        <v>15.8</v>
      </c>
      <c r="E32" s="16">
        <f>SUM(B32:D32)</f>
        <v>49.3</v>
      </c>
      <c r="F32" s="2">
        <f>AVERAGE(B32:D32)</f>
        <v>16.433333333333334</v>
      </c>
      <c r="H32" s="10" t="s">
        <v>5</v>
      </c>
      <c r="I32" s="19">
        <f>SUMSQ(B32:D36)-I31</f>
        <v>348.38933333333443</v>
      </c>
      <c r="M32" s="94"/>
      <c r="N32" s="94"/>
      <c r="W32" s="71" t="s">
        <v>42</v>
      </c>
      <c r="X32" s="72">
        <v>16.433333333333334</v>
      </c>
      <c r="Y32" s="71" t="s">
        <v>33</v>
      </c>
      <c r="AA32" s="77"/>
      <c r="AB32" s="77"/>
      <c r="AC32" s="77"/>
      <c r="AD32" s="77"/>
      <c r="AE32" s="77"/>
      <c r="AF32" s="77"/>
      <c r="AG32" s="77"/>
      <c r="AH32" s="77"/>
    </row>
    <row r="33" spans="1:34" ht="15.75" customHeight="1" x14ac:dyDescent="0.25">
      <c r="A33" s="16" t="s">
        <v>43</v>
      </c>
      <c r="B33" s="16">
        <v>17.600000000000001</v>
      </c>
      <c r="C33" s="16">
        <v>16.800000000000004</v>
      </c>
      <c r="D33" s="16">
        <v>18.8</v>
      </c>
      <c r="E33" s="16">
        <f>SUM(B33:D33)</f>
        <v>53.2</v>
      </c>
      <c r="F33" s="2">
        <f>AVERAGE(B33:D33)</f>
        <v>17.733333333333334</v>
      </c>
      <c r="H33" s="10" t="s">
        <v>6</v>
      </c>
      <c r="I33" s="19">
        <f>(SUMSQ(B37:D37)/B40)-I31</f>
        <v>9.2973333333338815</v>
      </c>
      <c r="M33" s="94"/>
      <c r="N33" s="94"/>
      <c r="W33" s="7" t="s">
        <v>43</v>
      </c>
      <c r="X33" s="73">
        <v>17.733333333333334</v>
      </c>
      <c r="Y33" s="7" t="s">
        <v>52</v>
      </c>
      <c r="AA33" s="77"/>
      <c r="AB33" s="77"/>
      <c r="AC33" s="77"/>
      <c r="AD33" s="77"/>
      <c r="AE33" s="77"/>
      <c r="AF33" s="77"/>
      <c r="AG33" s="77"/>
      <c r="AH33" s="77"/>
    </row>
    <row r="34" spans="1:34" ht="15.75" customHeight="1" x14ac:dyDescent="0.25">
      <c r="A34" s="51" t="s">
        <v>44</v>
      </c>
      <c r="B34" s="43">
        <v>28.499999999999996</v>
      </c>
      <c r="C34" s="43">
        <v>25.200000000000003</v>
      </c>
      <c r="D34" s="43">
        <v>29.3</v>
      </c>
      <c r="E34" s="16">
        <f>SUM(B34:D34)</f>
        <v>83</v>
      </c>
      <c r="F34" s="46">
        <f>AVERAGE(B34:D34)</f>
        <v>27.666666666666668</v>
      </c>
      <c r="H34" s="10" t="s">
        <v>22</v>
      </c>
      <c r="I34" s="19">
        <f>(SUMSQ(E32:E36)/B41)-I31</f>
        <v>274.04266666666717</v>
      </c>
      <c r="M34" s="94"/>
      <c r="N34" s="94"/>
      <c r="W34" s="7" t="s">
        <v>44</v>
      </c>
      <c r="X34" s="73">
        <v>27.666666666666668</v>
      </c>
      <c r="Y34" s="7" t="s">
        <v>38</v>
      </c>
      <c r="AA34" s="77"/>
      <c r="AB34" s="77"/>
      <c r="AC34" s="77"/>
      <c r="AD34" s="77"/>
      <c r="AE34" s="77"/>
      <c r="AF34" s="77"/>
      <c r="AG34" s="77"/>
      <c r="AH34" s="77"/>
    </row>
    <row r="35" spans="1:34" ht="15.75" x14ac:dyDescent="0.25">
      <c r="A35" s="16" t="s">
        <v>45</v>
      </c>
      <c r="B35" s="16">
        <v>26.900000000000002</v>
      </c>
      <c r="C35" s="16">
        <v>26.699999999999996</v>
      </c>
      <c r="D35" s="16">
        <v>21.199999999999996</v>
      </c>
      <c r="E35" s="16">
        <f>SUM(B35:D35)</f>
        <v>74.799999999999983</v>
      </c>
      <c r="F35" s="2">
        <f>AVERAGE(B35:D35)</f>
        <v>24.933333333333326</v>
      </c>
      <c r="H35" s="10" t="s">
        <v>7</v>
      </c>
      <c r="I35" s="19">
        <f>I32-I33-I34</f>
        <v>65.049333333333379</v>
      </c>
      <c r="W35" s="7" t="s">
        <v>45</v>
      </c>
      <c r="X35" s="73">
        <v>24.933333333333326</v>
      </c>
      <c r="Y35" s="7" t="s">
        <v>39</v>
      </c>
      <c r="AA35" s="77"/>
      <c r="AB35" s="77"/>
      <c r="AC35" s="77"/>
      <c r="AD35" s="77"/>
      <c r="AE35" s="77"/>
      <c r="AF35" s="77"/>
      <c r="AG35" s="77"/>
      <c r="AH35" s="77"/>
    </row>
    <row r="36" spans="1:34" ht="15.75" x14ac:dyDescent="0.25">
      <c r="A36" s="36" t="s">
        <v>46</v>
      </c>
      <c r="B36" s="43">
        <v>25.9</v>
      </c>
      <c r="C36" s="43">
        <v>24.400000000000002</v>
      </c>
      <c r="D36" s="43">
        <v>19.3</v>
      </c>
      <c r="E36" s="16">
        <f>SUM(B36:D36)</f>
        <v>69.599999999999994</v>
      </c>
      <c r="F36" s="41">
        <f>AVERAGE(B36:D36)</f>
        <v>23.2</v>
      </c>
      <c r="W36" s="74" t="s">
        <v>46</v>
      </c>
      <c r="X36" s="75">
        <v>23.2</v>
      </c>
      <c r="Y36" s="74" t="s">
        <v>54</v>
      </c>
      <c r="AA36" s="77"/>
      <c r="AB36" s="77"/>
      <c r="AC36" s="77"/>
      <c r="AD36" s="77"/>
      <c r="AE36" s="77"/>
      <c r="AF36" s="77"/>
      <c r="AG36" s="77"/>
      <c r="AH36" s="77"/>
    </row>
    <row r="37" spans="1:34" ht="15.75" x14ac:dyDescent="0.25">
      <c r="A37" s="16" t="s">
        <v>3</v>
      </c>
      <c r="B37" s="16">
        <f>SUM(B32:B36)</f>
        <v>112.69999999999999</v>
      </c>
      <c r="C37" s="16">
        <f t="shared" ref="C37:D37" si="1">SUM(C32:C36)</f>
        <v>112.80000000000001</v>
      </c>
      <c r="D37" s="16">
        <f t="shared" si="1"/>
        <v>104.39999999999999</v>
      </c>
      <c r="E37" s="18">
        <f>SUM(E32:E36)</f>
        <v>329.9</v>
      </c>
      <c r="F37" s="8"/>
      <c r="W37" s="76" t="s">
        <v>30</v>
      </c>
      <c r="X37" s="87">
        <v>8.0500000000000007</v>
      </c>
      <c r="Y37" s="87"/>
      <c r="AB37" s="11"/>
      <c r="AC37" s="11"/>
      <c r="AD37" s="11"/>
      <c r="AE37" s="11"/>
      <c r="AF37" s="11"/>
      <c r="AG37" s="11"/>
      <c r="AH37" s="11"/>
    </row>
    <row r="38" spans="1:34" ht="15" customHeight="1" x14ac:dyDescent="0.25">
      <c r="W38" s="23"/>
      <c r="X38" s="23"/>
      <c r="Y38" s="23"/>
      <c r="AB38" s="11"/>
      <c r="AC38" s="11"/>
      <c r="AD38" s="11"/>
      <c r="AE38" s="11"/>
      <c r="AF38" s="11"/>
      <c r="AG38" s="11"/>
      <c r="AH38" s="11"/>
    </row>
    <row r="40" spans="1:34" ht="15.75" x14ac:dyDescent="0.25">
      <c r="A40" s="7" t="s">
        <v>20</v>
      </c>
      <c r="B40" s="21">
        <v>5</v>
      </c>
    </row>
    <row r="41" spans="1:34" ht="15.75" x14ac:dyDescent="0.25">
      <c r="A41" s="7" t="s">
        <v>21</v>
      </c>
      <c r="B41" s="21">
        <v>3</v>
      </c>
      <c r="G41" s="90" t="s">
        <v>8</v>
      </c>
      <c r="H41" s="90" t="s">
        <v>9</v>
      </c>
      <c r="I41" s="90" t="s">
        <v>10</v>
      </c>
      <c r="J41" s="90" t="s">
        <v>11</v>
      </c>
      <c r="K41" s="90" t="s">
        <v>23</v>
      </c>
      <c r="L41" s="92" t="s">
        <v>24</v>
      </c>
      <c r="M41" s="95"/>
      <c r="N41" s="90" t="s">
        <v>25</v>
      </c>
    </row>
    <row r="42" spans="1:34" ht="15.75" x14ac:dyDescent="0.25">
      <c r="B42" s="77"/>
      <c r="C42" s="77"/>
      <c r="D42" s="77"/>
      <c r="G42" s="91"/>
      <c r="H42" s="91"/>
      <c r="I42" s="91"/>
      <c r="J42" s="91"/>
      <c r="K42" s="91"/>
      <c r="L42" s="1">
        <v>0.05</v>
      </c>
      <c r="M42" s="1">
        <v>0.01</v>
      </c>
      <c r="N42" s="91"/>
      <c r="P42" s="40" t="s">
        <v>28</v>
      </c>
      <c r="Q42" s="40" t="s">
        <v>29</v>
      </c>
      <c r="R42" s="40" t="s">
        <v>30</v>
      </c>
      <c r="S42" s="5"/>
    </row>
    <row r="43" spans="1:34" ht="15.75" x14ac:dyDescent="0.25">
      <c r="B43" s="77"/>
      <c r="C43" s="77"/>
      <c r="D43" s="77"/>
      <c r="G43" s="16" t="s">
        <v>26</v>
      </c>
      <c r="H43" s="16">
        <f>B41-1</f>
        <v>2</v>
      </c>
      <c r="I43" s="2">
        <f>I33</f>
        <v>9.2973333333338815</v>
      </c>
      <c r="J43" s="2">
        <f>I43/H43</f>
        <v>4.6486666666669407</v>
      </c>
      <c r="K43" s="2">
        <f>J43/J45</f>
        <v>0.57170967675818607</v>
      </c>
      <c r="L43" s="2">
        <f>FINV(L42,H43,H45)</f>
        <v>4.4589701075245118</v>
      </c>
      <c r="M43" s="2">
        <f>FINV(M42,H43,H45)</f>
        <v>8.6491106406735145</v>
      </c>
      <c r="N43" s="16" t="str">
        <f>IF(K43&lt;L43,"TN",IF(K43&lt;M43,"*","**"))</f>
        <v>TN</v>
      </c>
      <c r="P43" s="2">
        <f>SQRT(J45/B41)</f>
        <v>1.6463258756664463</v>
      </c>
      <c r="Q43" s="40">
        <v>4.8899999999999997</v>
      </c>
      <c r="R43" s="2">
        <f>P43*Q43</f>
        <v>8.050533532008922</v>
      </c>
      <c r="S43" s="5"/>
    </row>
    <row r="44" spans="1:34" ht="15.75" x14ac:dyDescent="0.25">
      <c r="B44" s="77"/>
      <c r="C44" s="77"/>
      <c r="D44" s="77"/>
      <c r="G44" s="16" t="s">
        <v>20</v>
      </c>
      <c r="H44" s="16">
        <f>B40-1</f>
        <v>4</v>
      </c>
      <c r="I44" s="2">
        <f>I34</f>
        <v>274.04266666666717</v>
      </c>
      <c r="J44" s="2">
        <f>I44/H44</f>
        <v>68.510666666666793</v>
      </c>
      <c r="K44" s="2">
        <f>J44/J45</f>
        <v>8.4256871707627123</v>
      </c>
      <c r="L44" s="2">
        <f>FINV(L42,H44,H45)</f>
        <v>3.8378533545558975</v>
      </c>
      <c r="M44" s="2">
        <f>FINV(M42,H44,H45)</f>
        <v>7.006076622955586</v>
      </c>
      <c r="N44" s="16" t="str">
        <f>IF(K44&lt;L44,"TN",IF(K44&lt;M44,"*","**"))</f>
        <v>**</v>
      </c>
      <c r="P44" s="5"/>
      <c r="Q44" s="5"/>
      <c r="R44" s="5"/>
      <c r="S44" s="5"/>
    </row>
    <row r="45" spans="1:34" ht="15.75" x14ac:dyDescent="0.25">
      <c r="B45" s="77"/>
      <c r="C45" s="77"/>
      <c r="D45" s="77"/>
      <c r="G45" s="16" t="s">
        <v>27</v>
      </c>
      <c r="H45" s="16">
        <f>H43*H44</f>
        <v>8</v>
      </c>
      <c r="I45" s="2">
        <f>I35</f>
        <v>65.049333333333379</v>
      </c>
      <c r="J45" s="2">
        <f>I45/H45</f>
        <v>8.1311666666666724</v>
      </c>
      <c r="K45" s="6"/>
      <c r="L45" s="6"/>
      <c r="M45" s="6"/>
      <c r="N45" s="17"/>
      <c r="O45" s="23"/>
      <c r="P45" s="40" t="s">
        <v>20</v>
      </c>
      <c r="Q45" s="40" t="s">
        <v>19</v>
      </c>
      <c r="R45" s="40" t="s">
        <v>31</v>
      </c>
      <c r="S45" s="40" t="s">
        <v>32</v>
      </c>
    </row>
    <row r="46" spans="1:34" ht="15.75" x14ac:dyDescent="0.25">
      <c r="B46" s="77"/>
      <c r="C46" s="77"/>
      <c r="D46" s="77"/>
      <c r="G46" s="16" t="s">
        <v>3</v>
      </c>
      <c r="H46" s="16">
        <f>SUM(H43:H45)</f>
        <v>14</v>
      </c>
      <c r="I46" s="2">
        <f>I32</f>
        <v>348.38933333333443</v>
      </c>
      <c r="J46" s="6"/>
      <c r="K46" s="6"/>
      <c r="L46" s="6"/>
      <c r="M46" s="6"/>
      <c r="N46" s="17"/>
      <c r="O46" s="23"/>
      <c r="P46" s="40" t="s">
        <v>42</v>
      </c>
      <c r="Q46" s="2">
        <v>16.433333333333334</v>
      </c>
      <c r="R46" s="2">
        <f>Q46+R43</f>
        <v>24.483866865342257</v>
      </c>
      <c r="S46" s="40" t="s">
        <v>33</v>
      </c>
    </row>
    <row r="47" spans="1:34" ht="15.75" x14ac:dyDescent="0.25">
      <c r="B47" s="77"/>
      <c r="C47" s="77"/>
      <c r="D47" s="77"/>
      <c r="G47" s="9"/>
      <c r="H47" s="9"/>
      <c r="I47" s="9"/>
      <c r="J47" s="9"/>
      <c r="K47" s="9"/>
      <c r="L47" s="9"/>
      <c r="M47" s="9"/>
      <c r="N47" s="9"/>
      <c r="P47" s="40" t="s">
        <v>43</v>
      </c>
      <c r="Q47" s="2">
        <v>17.733333333333334</v>
      </c>
      <c r="R47" s="2">
        <f>Q47+R43</f>
        <v>25.783866865342254</v>
      </c>
      <c r="S47" s="40" t="s">
        <v>52</v>
      </c>
    </row>
    <row r="48" spans="1:34" ht="15.75" x14ac:dyDescent="0.25">
      <c r="B48" s="77"/>
      <c r="C48" s="77"/>
      <c r="D48" s="77"/>
      <c r="P48" s="40" t="s">
        <v>46</v>
      </c>
      <c r="Q48" s="2">
        <v>23.2</v>
      </c>
      <c r="R48" s="2">
        <f>Q48+R43</f>
        <v>31.250533532008923</v>
      </c>
      <c r="S48" s="40" t="s">
        <v>54</v>
      </c>
    </row>
    <row r="49" spans="2:24" ht="15.75" x14ac:dyDescent="0.25">
      <c r="B49" s="77"/>
      <c r="C49" s="77"/>
      <c r="D49" s="77"/>
      <c r="P49" s="40" t="s">
        <v>45</v>
      </c>
      <c r="Q49" s="2">
        <v>24.933333333333326</v>
      </c>
      <c r="R49" s="2"/>
      <c r="S49" s="40" t="s">
        <v>39</v>
      </c>
    </row>
    <row r="50" spans="2:24" ht="15.75" x14ac:dyDescent="0.25">
      <c r="P50" s="40" t="s">
        <v>44</v>
      </c>
      <c r="Q50" s="2">
        <v>27.666666666666668</v>
      </c>
      <c r="R50" s="2"/>
      <c r="S50" s="40" t="s">
        <v>38</v>
      </c>
    </row>
    <row r="51" spans="2:24" ht="15.75" x14ac:dyDescent="0.25">
      <c r="P51" s="5"/>
      <c r="Q51" s="5"/>
      <c r="R51" s="5"/>
      <c r="S51" s="5"/>
      <c r="W51" s="23"/>
      <c r="X51" s="23"/>
    </row>
    <row r="52" spans="2:24" s="29" customFormat="1" x14ac:dyDescent="0.25">
      <c r="P52" s="30"/>
      <c r="Q52" s="30"/>
      <c r="R52" s="30"/>
      <c r="S52" s="30"/>
    </row>
    <row r="53" spans="2:24" s="29" customFormat="1" x14ac:dyDescent="0.25">
      <c r="P53" s="30"/>
      <c r="Q53" s="30"/>
      <c r="R53" s="30"/>
      <c r="S53" s="30"/>
    </row>
  </sheetData>
  <sortState xmlns:xlrd2="http://schemas.microsoft.com/office/spreadsheetml/2017/richdata2" ref="P46:S50">
    <sortCondition ref="Q46:Q50"/>
  </sortState>
  <mergeCells count="32">
    <mergeCell ref="N15:N16"/>
    <mergeCell ref="G15:G16"/>
    <mergeCell ref="H15:H16"/>
    <mergeCell ref="I15:I16"/>
    <mergeCell ref="J15:J16"/>
    <mergeCell ref="K15:K16"/>
    <mergeCell ref="L15:M15"/>
    <mergeCell ref="M31:N34"/>
    <mergeCell ref="X37:Y37"/>
    <mergeCell ref="G41:G42"/>
    <mergeCell ref="H41:H42"/>
    <mergeCell ref="I41:I42"/>
    <mergeCell ref="J41:J42"/>
    <mergeCell ref="K41:K42"/>
    <mergeCell ref="L41:M41"/>
    <mergeCell ref="N41:N42"/>
    <mergeCell ref="X31:Y31"/>
    <mergeCell ref="A27:N28"/>
    <mergeCell ref="A30:A31"/>
    <mergeCell ref="B30:D30"/>
    <mergeCell ref="E30:E31"/>
    <mergeCell ref="F30:F31"/>
    <mergeCell ref="W30:Y30"/>
    <mergeCell ref="X5:Y5"/>
    <mergeCell ref="X11:Y11"/>
    <mergeCell ref="A1:N2"/>
    <mergeCell ref="A4:A5"/>
    <mergeCell ref="B4:D4"/>
    <mergeCell ref="E4:E5"/>
    <mergeCell ref="F4:F5"/>
    <mergeCell ref="M5:N8"/>
    <mergeCell ref="W4:Y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TINGGI TANAMAN</vt:lpstr>
      <vt:lpstr>JUMLAH DAUN</vt:lpstr>
      <vt:lpstr>JUMLAH CABANG</vt:lpstr>
      <vt:lpstr>DIAMETER BATANG</vt:lpstr>
      <vt:lpstr>CAMPURAN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2023-06-26T08:15:00Z</cp:lastPrinted>
  <dcterms:created xsi:type="dcterms:W3CDTF">2022-06-14T10:13:17Z</dcterms:created>
  <dcterms:modified xsi:type="dcterms:W3CDTF">2023-08-04T05:16:42Z</dcterms:modified>
</cp:coreProperties>
</file>